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i\AppData\Local\Microsoft\Windows\INetCache\Content.Outlook\AVFNUPQV\"/>
    </mc:Choice>
  </mc:AlternateContent>
  <xr:revisionPtr revIDLastSave="0" documentId="13_ncr:1_{086D49D5-3EA5-41E0-895E-AAF3F21119B2}" xr6:coauthVersionLast="47" xr6:coauthVersionMax="47" xr10:uidLastSave="{00000000-0000-0000-0000-000000000000}"/>
  <bookViews>
    <workbookView xWindow="-96" yWindow="-96" windowWidth="23232" windowHeight="12552" xr2:uid="{7FF4FCA3-4DDA-4AE7-AF86-93E7716E39C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B13" i="1"/>
  <c r="F13" i="1"/>
  <c r="C12" i="1"/>
  <c r="B12" i="1"/>
  <c r="F12" i="1"/>
  <c r="C10" i="1"/>
  <c r="E87" i="1"/>
  <c r="C87" i="1"/>
  <c r="C9" i="1" s="1"/>
  <c r="B87" i="1"/>
  <c r="B9" i="1" s="1"/>
  <c r="F85" i="1"/>
  <c r="F84" i="1"/>
  <c r="F83" i="1"/>
  <c r="F82" i="1"/>
  <c r="F81" i="1"/>
  <c r="F80" i="1"/>
  <c r="D79" i="1"/>
  <c r="F79" i="1" s="1"/>
  <c r="D78" i="1"/>
  <c r="F78" i="1" s="1"/>
  <c r="F77" i="1"/>
  <c r="D73" i="1"/>
  <c r="C73" i="1"/>
  <c r="B73" i="1"/>
  <c r="D72" i="1"/>
  <c r="F72" i="1" s="1"/>
  <c r="F71" i="1"/>
  <c r="D71" i="1"/>
  <c r="F70" i="1"/>
  <c r="F69" i="1"/>
  <c r="F68" i="1"/>
  <c r="F67" i="1"/>
  <c r="F66" i="1"/>
  <c r="D65" i="1"/>
  <c r="F65" i="1" s="1"/>
  <c r="F64" i="1"/>
  <c r="F63" i="1"/>
  <c r="F62" i="1"/>
  <c r="F61" i="1"/>
  <c r="E58" i="1"/>
  <c r="D58" i="1"/>
  <c r="C58" i="1"/>
  <c r="C7" i="1" s="1"/>
  <c r="B58" i="1"/>
  <c r="B7" i="1" s="1"/>
  <c r="F57" i="1"/>
  <c r="F56" i="1"/>
  <c r="F55" i="1"/>
  <c r="F54" i="1"/>
  <c r="D53" i="1"/>
  <c r="F53" i="1" s="1"/>
  <c r="F52" i="1"/>
  <c r="D49" i="1"/>
  <c r="C49" i="1"/>
  <c r="B49" i="1"/>
  <c r="B50" i="1" s="1"/>
  <c r="F48" i="1"/>
  <c r="F49" i="1" s="1"/>
  <c r="F6" i="1" s="1"/>
  <c r="F46" i="1"/>
  <c r="C44" i="1"/>
  <c r="C5" i="1" s="1"/>
  <c r="B44" i="1"/>
  <c r="B5" i="1" s="1"/>
  <c r="F43" i="1"/>
  <c r="F42" i="1"/>
  <c r="F41" i="1"/>
  <c r="F40" i="1"/>
  <c r="F39" i="1"/>
  <c r="F38" i="1"/>
  <c r="F37" i="1"/>
  <c r="F36" i="1"/>
  <c r="F35" i="1"/>
  <c r="F44" i="1" s="1"/>
  <c r="F5" i="1" s="1"/>
  <c r="C32" i="1"/>
  <c r="B32" i="1"/>
  <c r="B4" i="1" s="1"/>
  <c r="I19" i="1"/>
  <c r="I17" i="1"/>
  <c r="F16" i="1"/>
  <c r="I14" i="1"/>
  <c r="J13" i="1"/>
  <c r="I13" i="1"/>
  <c r="I12" i="1"/>
  <c r="I11" i="1"/>
  <c r="C11" i="1"/>
  <c r="B11" i="1"/>
  <c r="I10" i="1"/>
  <c r="F10" i="1"/>
  <c r="B10" i="1"/>
  <c r="I9" i="1"/>
  <c r="C8" i="1"/>
  <c r="B8" i="1"/>
  <c r="C6" i="1"/>
  <c r="B6" i="1"/>
  <c r="I22" i="1" l="1"/>
  <c r="F18" i="1" s="1"/>
  <c r="K13" i="1"/>
  <c r="F58" i="1"/>
  <c r="F7" i="1" s="1"/>
  <c r="F73" i="1"/>
  <c r="F8" i="1" s="1"/>
  <c r="F87" i="1"/>
  <c r="F9" i="1" s="1"/>
  <c r="F17" i="1" s="1"/>
  <c r="F11" i="1"/>
  <c r="C17" i="1"/>
  <c r="D87" i="1"/>
  <c r="F19" i="1" l="1"/>
  <c r="I23" i="1"/>
  <c r="F21" i="1"/>
  <c r="D44" i="1"/>
  <c r="E44" i="1"/>
</calcChain>
</file>

<file path=xl/sharedStrings.xml><?xml version="1.0" encoding="utf-8"?>
<sst xmlns="http://schemas.openxmlformats.org/spreadsheetml/2006/main" count="175" uniqueCount="114">
  <si>
    <t>Updated 11/22/2021</t>
  </si>
  <si>
    <t>Total GIA's Due</t>
  </si>
  <si>
    <t>Requested</t>
  </si>
  <si>
    <t>Approved</t>
  </si>
  <si>
    <t>Remaining</t>
  </si>
  <si>
    <t>GIA's 12-21</t>
  </si>
  <si>
    <t>GIA's 06-21</t>
  </si>
  <si>
    <t xml:space="preserve"> </t>
  </si>
  <si>
    <t>GIA's 04-21</t>
  </si>
  <si>
    <t>GIA's 12-20</t>
  </si>
  <si>
    <t>GIA's 06-20</t>
  </si>
  <si>
    <t>WGBGLC June 2018</t>
  </si>
  <si>
    <t>GIA's 12-19</t>
  </si>
  <si>
    <t>Elk Mnt BHS FLIR</t>
  </si>
  <si>
    <t>CK#2585 08-09-18</t>
  </si>
  <si>
    <t>GIA's 09-19</t>
  </si>
  <si>
    <t>Bighorns to Ferris 2018</t>
  </si>
  <si>
    <t>GIA's 06-19</t>
  </si>
  <si>
    <t>Seminoe Ferris Habitat Analysis</t>
  </si>
  <si>
    <t>CK#2738 $10,000 05/29/19</t>
  </si>
  <si>
    <t>GIA's 12-18</t>
  </si>
  <si>
    <t>BHS Trailer 2017</t>
  </si>
  <si>
    <t xml:space="preserve">CK#2482 $8,000 CK#2616 $2616 CK#2605 700 CK#2638 $15.00, CK#2832 $500.00 CK# 2836 $4200.00 </t>
  </si>
  <si>
    <t>GIA's 06-18</t>
  </si>
  <si>
    <t>Bighorns to Ferris 2017</t>
  </si>
  <si>
    <t>Remote Camera w/Cellular Cap.</t>
  </si>
  <si>
    <t>Pass Thru Teton OutReach</t>
  </si>
  <si>
    <t>$2700 Northern Rockies Cons $300.00 Whitfield</t>
  </si>
  <si>
    <t>WY G&amp;F</t>
  </si>
  <si>
    <t xml:space="preserve">2022 Convention </t>
  </si>
  <si>
    <t>Endurance Fund</t>
  </si>
  <si>
    <t>Reward Fund</t>
  </si>
  <si>
    <t>State Wide Disease Sur 2018</t>
  </si>
  <si>
    <t>Life Member</t>
  </si>
  <si>
    <t>Total Liability</t>
  </si>
  <si>
    <t>GIA's 12-2021</t>
  </si>
  <si>
    <t>payments</t>
  </si>
  <si>
    <t>Roll-Back</t>
  </si>
  <si>
    <t>Comments</t>
  </si>
  <si>
    <t>Wildlife Society - Statewide</t>
  </si>
  <si>
    <t>Dynamic Message Sign - Wheatland</t>
  </si>
  <si>
    <t>Teton BHS Education &amp; Stewardship - Jackson</t>
  </si>
  <si>
    <t>In Wild Company - Jackson</t>
  </si>
  <si>
    <t>West Side Story 2021 - Pinedale</t>
  </si>
  <si>
    <t>NBSC - Education &amp; Critical Operations - Dubois</t>
  </si>
  <si>
    <t>Conservation Fund</t>
  </si>
  <si>
    <t>GIA's 06-2021</t>
  </si>
  <si>
    <t>Joey's Conservation Fund Program, Sheridan</t>
  </si>
  <si>
    <t>Douglas Creek BHS Monitoring, Laramie</t>
  </si>
  <si>
    <t>Electromagnetic Drop Net , Newcastle</t>
  </si>
  <si>
    <t>CK# 3105 06-20-21 Commissioner Ladwig</t>
  </si>
  <si>
    <t>NBSIC, Dubois</t>
  </si>
  <si>
    <t>CK#3170 11-22-21 $580.80</t>
  </si>
  <si>
    <t>Northern Wild Sheep &amp; Goat Symposium, Jackson</t>
  </si>
  <si>
    <t>CK#3160 11/02/21</t>
  </si>
  <si>
    <t>Dynamic Messaging Signs, Wheatland</t>
  </si>
  <si>
    <t>NW WY Sheep Nutrition, NW Wyoming</t>
  </si>
  <si>
    <t>CK#3098 06/11*21</t>
  </si>
  <si>
    <t>WY Grizzly Bear Conflict Mitigation, Statewide</t>
  </si>
  <si>
    <t>Seminoe Mnt Conifer Encroachment, Rawlins</t>
  </si>
  <si>
    <t>Conservation</t>
  </si>
  <si>
    <t>Invasive Annual Grass Treatments, Statewide</t>
  </si>
  <si>
    <t>Teton Emg Flight, Jackson</t>
  </si>
  <si>
    <t>CK# 3070 05-06-21</t>
  </si>
  <si>
    <t>GIA's 12-2020</t>
  </si>
  <si>
    <t>Douglas Creek Cheatgrass, Laramie</t>
  </si>
  <si>
    <t>Life Mbr Fund, Check #3140 09/30/21</t>
  </si>
  <si>
    <t>need to take out of LM</t>
  </si>
  <si>
    <t>BHS Enclosure Thorne/Williams Research Cntr, Wheatland</t>
  </si>
  <si>
    <t>Life Mbr Fund, CK#3120 7-27-21 $985.60, CK# 3154 $671.19, CK#3155 $1364.41 10-26-21</t>
  </si>
  <si>
    <t>Wandering BHS, Statewide</t>
  </si>
  <si>
    <t>Cabin Creek Toadflax Control, Cody</t>
  </si>
  <si>
    <t>Education Program Adaptation &amp; Camp Bighorn Program 2020, Dubois</t>
  </si>
  <si>
    <t>West Side Story 2020, Pinedale</t>
  </si>
  <si>
    <t>CK#2995 12/26/20</t>
  </si>
  <si>
    <t>GIA's 06-2020</t>
  </si>
  <si>
    <t>Absaroka BHS Population Assessment NW Wyoming</t>
  </si>
  <si>
    <t>CK#3007 01-22-21</t>
  </si>
  <si>
    <t>Concussion Project, Statewide</t>
  </si>
  <si>
    <t>Education Program Adaptation &amp; Camp Bighorn Program 2020</t>
  </si>
  <si>
    <t>10,000 Eastern 07-20 CK#2966 09/30/20</t>
  </si>
  <si>
    <t>Hoback Cheatgrass, Teton County</t>
  </si>
  <si>
    <t>CK# 2990 12/07/20</t>
  </si>
  <si>
    <t>Laramie PK BHS Disease Surv, SW WY</t>
  </si>
  <si>
    <t xml:space="preserve">CK# 2988 12/02/20 $7567.00, CK# 3006 $5240 01-22-21, Ck# 3017 $ 5240.00 02-04-21 </t>
  </si>
  <si>
    <t>Laramie Pk Fence, Laramie</t>
  </si>
  <si>
    <t>Mountain Ungulates of the GYA Book</t>
  </si>
  <si>
    <t>Summer, Nutrion &amp; Disease 2020, NW WY</t>
  </si>
  <si>
    <t>10,000 Midwest ? 10,000 Eastern 07-20</t>
  </si>
  <si>
    <t>Tall Forbes, Western WY</t>
  </si>
  <si>
    <t>Teton BHS Genetics, Jackson</t>
  </si>
  <si>
    <t>Torrey Rim, Prescribed Burn, Dubois</t>
  </si>
  <si>
    <t>CK#2970 10-12-20 $1500, CK# 3148 $450.00 10-4-21</t>
  </si>
  <si>
    <t>Trail Lake Meadow Renovation, Dubois</t>
  </si>
  <si>
    <t>CK# 3036 03/09/21, CK#3141 $1302.56 10-3-21</t>
  </si>
  <si>
    <t>Chapter Adopted Herds</t>
  </si>
  <si>
    <t>GIA's 12-2019</t>
  </si>
  <si>
    <t>Wind Rivers HA8 Study, Pinedale</t>
  </si>
  <si>
    <t>Hold off 02-27-20 waiting for Wilderness issue, OK 09-2020 per Kevin M</t>
  </si>
  <si>
    <t>Ferris/Seminoe BHS Pedro Fire, Casper</t>
  </si>
  <si>
    <t>CK#2859 $916.80 CK#2860 $6132.96 01-27-20</t>
  </si>
  <si>
    <t>Encampment BHS Movement, Saratoga</t>
  </si>
  <si>
    <t>Ck#2848 01/14/20 $10615.50, Ck#2847  300. R/B11-20</t>
  </si>
  <si>
    <t>Tall-Forb Ecological Develop, Jackson</t>
  </si>
  <si>
    <t>CK#2878 02/25/20</t>
  </si>
  <si>
    <t>N. Fork Shoshone Stack Yard Fencing, Cody</t>
  </si>
  <si>
    <t>per Daryl remove GF will handle</t>
  </si>
  <si>
    <t>NBSIC Education &amp; Outreach 2019, Dubois</t>
  </si>
  <si>
    <t>Conservation fund CK# 2887 03/09/20</t>
  </si>
  <si>
    <t>Teton Winter Rec Public Process, Jackson</t>
  </si>
  <si>
    <t>CK#2362 01-29-20</t>
  </si>
  <si>
    <t>Teton Sheep Fecal Sampling, Jackson</t>
  </si>
  <si>
    <t>Youth, Outreach Shooting, Hunting &amp; ethics, Statewide</t>
  </si>
  <si>
    <t>Hoback Cheatgrass,Jackson  moved to 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</si>
</sst>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1"/>
      <name val="Times New Roman"/>
      <family val="1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Border="1"/>
    <xf numFmtId="44" fontId="2" fillId="0" borderId="1" xfId="1" applyFont="1" applyBorder="1"/>
    <xf numFmtId="0" fontId="3" fillId="0" borderId="1" xfId="0" applyFont="1" applyBorder="1"/>
    <xf numFmtId="0" fontId="4" fillId="0" borderId="1" xfId="0" applyFont="1" applyBorder="1"/>
    <xf numFmtId="44" fontId="2" fillId="0" borderId="1" xfId="0" applyNumberFormat="1" applyFont="1" applyBorder="1"/>
    <xf numFmtId="0" fontId="2" fillId="0" borderId="0" xfId="0" applyFont="1"/>
    <xf numFmtId="44" fontId="2" fillId="0" borderId="0" xfId="1" applyFont="1" applyBorder="1"/>
    <xf numFmtId="44" fontId="2" fillId="0" borderId="0" xfId="0" applyNumberFormat="1" applyFont="1"/>
    <xf numFmtId="0" fontId="3" fillId="0" borderId="0" xfId="0" applyFont="1"/>
    <xf numFmtId="44" fontId="2" fillId="0" borderId="0" xfId="1" applyFont="1"/>
    <xf numFmtId="44" fontId="0" fillId="0" borderId="0" xfId="1" applyFont="1"/>
    <xf numFmtId="44" fontId="5" fillId="0" borderId="0" xfId="1" applyFont="1"/>
    <xf numFmtId="0" fontId="2" fillId="2" borderId="1" xfId="0" applyFont="1" applyFill="1" applyBorder="1"/>
    <xf numFmtId="44" fontId="2" fillId="2" borderId="1" xfId="1" applyFont="1" applyFill="1" applyBorder="1"/>
    <xf numFmtId="44" fontId="2" fillId="2" borderId="1" xfId="0" applyNumberFormat="1" applyFont="1" applyFill="1" applyBorder="1"/>
    <xf numFmtId="44" fontId="3" fillId="0" borderId="1" xfId="0" applyNumberFormat="1" applyFont="1" applyBorder="1"/>
    <xf numFmtId="44" fontId="3" fillId="0" borderId="1" xfId="1" applyFont="1" applyBorder="1"/>
    <xf numFmtId="44" fontId="5" fillId="2" borderId="1" xfId="1" applyFont="1" applyFill="1" applyBorder="1"/>
    <xf numFmtId="0" fontId="2" fillId="2" borderId="2" xfId="0" applyFont="1" applyFill="1" applyBorder="1"/>
    <xf numFmtId="44" fontId="5" fillId="0" borderId="0" xfId="0" applyNumberFormat="1" applyFont="1"/>
    <xf numFmtId="4" fontId="2" fillId="0" borderId="1" xfId="0" applyNumberFormat="1" applyFont="1" applyBorder="1"/>
    <xf numFmtId="44" fontId="6" fillId="2" borderId="1" xfId="1" applyFont="1" applyFill="1" applyBorder="1"/>
    <xf numFmtId="14" fontId="2" fillId="2" borderId="1" xfId="0" applyNumberFormat="1" applyFont="1" applyFill="1" applyBorder="1"/>
    <xf numFmtId="44" fontId="2" fillId="0" borderId="1" xfId="1" applyFont="1" applyFill="1" applyBorder="1"/>
    <xf numFmtId="0" fontId="7" fillId="2" borderId="1" xfId="0" applyFont="1" applyFill="1" applyBorder="1"/>
    <xf numFmtId="44" fontId="7" fillId="2" borderId="1" xfId="0" applyNumberFormat="1" applyFont="1" applyFill="1" applyBorder="1"/>
    <xf numFmtId="0" fontId="2" fillId="3" borderId="1" xfId="0" applyFont="1" applyFill="1" applyBorder="1"/>
    <xf numFmtId="44" fontId="2" fillId="4" borderId="1" xfId="1" applyFont="1" applyFill="1" applyBorder="1"/>
    <xf numFmtId="0" fontId="2" fillId="5" borderId="1" xfId="0" applyFont="1" applyFill="1" applyBorder="1"/>
    <xf numFmtId="0" fontId="8" fillId="2" borderId="1" xfId="0" applyFont="1" applyFill="1" applyBorder="1"/>
    <xf numFmtId="0" fontId="2" fillId="6" borderId="1" xfId="0" applyFont="1" applyFill="1" applyBorder="1"/>
    <xf numFmtId="0" fontId="0" fillId="2" borderId="0" xfId="0" applyFill="1"/>
    <xf numFmtId="44" fontId="2" fillId="2" borderId="2" xfId="0" applyNumberFormat="1" applyFont="1" applyFill="1" applyBorder="1"/>
    <xf numFmtId="0" fontId="3" fillId="2" borderId="1" xfId="0" applyFont="1" applyFill="1" applyBorder="1"/>
    <xf numFmtId="44" fontId="3" fillId="2" borderId="1" xfId="1" applyFont="1" applyFill="1" applyBorder="1"/>
    <xf numFmtId="44" fontId="2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/>
    <xf numFmtId="0" fontId="3" fillId="2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YWSF/WYFNAWS/GIA/GIA's%20Requests%20all%20Yrs%2004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Endurance Fund"/>
      <sheetName val="Townsend"/>
      <sheetName val="ED"/>
      <sheetName val="WGBGLCTotals"/>
      <sheetName val="RollBack 04-20"/>
      <sheetName val="WGBGLC2019"/>
      <sheetName val="Chapter Adopted Herds"/>
      <sheetName val="WGBGLC2018"/>
      <sheetName val="RollBack 11-19"/>
      <sheetName val="Research"/>
      <sheetName val="Prior Yrs"/>
      <sheetName val="2016"/>
      <sheetName val="WBGLC2017"/>
    </sheetNames>
    <sheetDataSet>
      <sheetData sheetId="0"/>
      <sheetData sheetId="1">
        <row r="8">
          <cell r="E8">
            <v>203817.18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3">
          <cell r="D3">
            <v>13025</v>
          </cell>
        </row>
        <row r="4">
          <cell r="D4">
            <v>27219.91</v>
          </cell>
        </row>
        <row r="5">
          <cell r="D5">
            <v>0</v>
          </cell>
        </row>
        <row r="9">
          <cell r="D9">
            <v>0</v>
          </cell>
        </row>
      </sheetData>
      <sheetData sheetId="9"/>
      <sheetData sheetId="10"/>
      <sheetData sheetId="11"/>
      <sheetData sheetId="12"/>
      <sheetData sheetId="13">
        <row r="3">
          <cell r="D3">
            <v>0</v>
          </cell>
        </row>
        <row r="4">
          <cell r="D4">
            <v>0</v>
          </cell>
        </row>
        <row r="5">
          <cell r="D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56079-DE8B-4C57-A4C0-4E45FA542AF4}">
  <sheetPr>
    <pageSetUpPr fitToPage="1"/>
  </sheetPr>
  <dimension ref="A1:K136"/>
  <sheetViews>
    <sheetView tabSelected="1" topLeftCell="B86" workbookViewId="0">
      <selection activeCell="A75" sqref="A75:K103"/>
    </sheetView>
  </sheetViews>
  <sheetFormatPr defaultRowHeight="14.4" x14ac:dyDescent="0.55000000000000004"/>
  <cols>
    <col min="1" max="1" width="50.83984375" customWidth="1"/>
    <col min="2" max="3" width="12.578125" bestFit="1" customWidth="1"/>
    <col min="4" max="5" width="11.5234375" bestFit="1" customWidth="1"/>
    <col min="6" max="6" width="12.578125" bestFit="1" customWidth="1"/>
    <col min="7" max="7" width="4.7890625" customWidth="1"/>
    <col min="8" max="8" width="33.734375" customWidth="1"/>
    <col min="9" max="9" width="21.15625" bestFit="1" customWidth="1"/>
    <col min="10" max="10" width="14.7890625" customWidth="1"/>
    <col min="11" max="11" width="12.05078125" bestFit="1" customWidth="1"/>
  </cols>
  <sheetData>
    <row r="1" spans="1:11" ht="15.6" x14ac:dyDescent="0.6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1" ht="15.6" x14ac:dyDescent="0.6">
      <c r="A2" s="4" t="s">
        <v>1</v>
      </c>
      <c r="B2" s="2" t="s">
        <v>2</v>
      </c>
      <c r="C2" s="1" t="s">
        <v>3</v>
      </c>
      <c r="D2" s="3"/>
      <c r="E2" s="1"/>
      <c r="F2" s="1" t="s">
        <v>4</v>
      </c>
      <c r="G2" s="1"/>
      <c r="H2" s="1"/>
      <c r="I2" s="1"/>
      <c r="J2" s="3"/>
      <c r="K2" s="3"/>
    </row>
    <row r="3" spans="1:11" ht="15.6" x14ac:dyDescent="0.6">
      <c r="A3" s="1"/>
      <c r="B3" s="2"/>
      <c r="C3" s="5"/>
      <c r="D3" s="3"/>
      <c r="E3" s="1"/>
      <c r="F3" s="3"/>
      <c r="G3" s="5"/>
      <c r="H3" s="1"/>
      <c r="I3" s="1"/>
      <c r="J3" s="3"/>
      <c r="K3" s="3"/>
    </row>
    <row r="4" spans="1:11" ht="15.6" x14ac:dyDescent="0.6">
      <c r="A4" s="6" t="s">
        <v>5</v>
      </c>
      <c r="B4" s="7">
        <f>+B32</f>
        <v>73750</v>
      </c>
      <c r="C4" s="8"/>
      <c r="D4" s="9"/>
      <c r="E4" s="6"/>
      <c r="F4" s="9"/>
      <c r="G4" s="8"/>
      <c r="H4" s="1"/>
      <c r="I4" s="1"/>
      <c r="J4" s="3"/>
      <c r="K4" s="3"/>
    </row>
    <row r="5" spans="1:11" ht="15.6" x14ac:dyDescent="0.6">
      <c r="A5" s="6" t="s">
        <v>6</v>
      </c>
      <c r="B5" s="10">
        <f>+B44</f>
        <v>114569</v>
      </c>
      <c r="C5" s="11">
        <f>+C44</f>
        <v>81125</v>
      </c>
      <c r="F5" s="12">
        <f>+F44</f>
        <v>50549.2</v>
      </c>
      <c r="H5" s="4" t="s">
        <v>7</v>
      </c>
      <c r="I5" s="1"/>
      <c r="J5" s="3"/>
      <c r="K5" s="3"/>
    </row>
    <row r="6" spans="1:11" ht="15.6" x14ac:dyDescent="0.6">
      <c r="A6" s="1" t="s">
        <v>8</v>
      </c>
      <c r="B6" s="2">
        <f>+B49</f>
        <v>875</v>
      </c>
      <c r="C6" s="5">
        <f>+C49</f>
        <v>875</v>
      </c>
      <c r="D6" s="3"/>
      <c r="E6" s="1"/>
      <c r="F6" s="5">
        <f>+F49</f>
        <v>0</v>
      </c>
      <c r="G6" s="5"/>
      <c r="H6" s="5"/>
      <c r="I6" s="1"/>
      <c r="J6" s="3" t="s">
        <v>7</v>
      </c>
      <c r="K6" s="3"/>
    </row>
    <row r="7" spans="1:11" ht="15.6" x14ac:dyDescent="0.6">
      <c r="A7" s="1" t="s">
        <v>9</v>
      </c>
      <c r="B7" s="2">
        <f>+B58</f>
        <v>70575.360000000001</v>
      </c>
      <c r="C7" s="5">
        <f>+C58</f>
        <v>53000</v>
      </c>
      <c r="D7" s="3"/>
      <c r="E7" s="1"/>
      <c r="F7" s="5">
        <f>+F58</f>
        <v>17978.8</v>
      </c>
      <c r="G7" s="5"/>
      <c r="H7" s="1"/>
      <c r="I7" s="1"/>
      <c r="J7" s="3" t="s">
        <v>7</v>
      </c>
      <c r="K7" s="3"/>
    </row>
    <row r="8" spans="1:11" ht="15.6" x14ac:dyDescent="0.6">
      <c r="A8" s="1" t="s">
        <v>10</v>
      </c>
      <c r="B8" s="2">
        <f>+B73</f>
        <v>149200</v>
      </c>
      <c r="C8" s="5">
        <f>+C73</f>
        <v>86000</v>
      </c>
      <c r="D8" s="3"/>
      <c r="E8" s="1"/>
      <c r="F8" s="5">
        <f>+F73</f>
        <v>28062.440000000002</v>
      </c>
      <c r="G8" s="5"/>
      <c r="H8" s="1" t="s">
        <v>11</v>
      </c>
      <c r="I8" s="1"/>
      <c r="J8" s="3"/>
      <c r="K8" s="3"/>
    </row>
    <row r="9" spans="1:11" ht="15.3" x14ac:dyDescent="0.55000000000000004">
      <c r="A9" s="1" t="s">
        <v>12</v>
      </c>
      <c r="B9" s="2">
        <f>+B87</f>
        <v>91650</v>
      </c>
      <c r="C9" s="5">
        <f>+C87</f>
        <v>86150</v>
      </c>
      <c r="D9" s="1"/>
      <c r="E9" s="1"/>
      <c r="F9" s="5">
        <f>+F87</f>
        <v>12076.49</v>
      </c>
      <c r="G9" s="5"/>
      <c r="H9" s="13" t="s">
        <v>13</v>
      </c>
      <c r="I9" s="2">
        <f>+[1]WGBGLC2018!D9</f>
        <v>0</v>
      </c>
      <c r="J9" s="2" t="s">
        <v>14</v>
      </c>
      <c r="K9" s="2" t="s">
        <v>7</v>
      </c>
    </row>
    <row r="10" spans="1:11" ht="15.6" x14ac:dyDescent="0.6">
      <c r="A10" s="1" t="s">
        <v>15</v>
      </c>
      <c r="B10" s="2">
        <f>+B90</f>
        <v>0</v>
      </c>
      <c r="C10" s="5">
        <f>+C91</f>
        <v>0</v>
      </c>
      <c r="D10" s="1"/>
      <c r="E10" s="1"/>
      <c r="F10" s="5">
        <f>+F91</f>
        <v>0</v>
      </c>
      <c r="G10" s="5"/>
      <c r="H10" s="13" t="s">
        <v>16</v>
      </c>
      <c r="I10" s="14">
        <f>+[1]WGBGLC2018!D4</f>
        <v>27219.91</v>
      </c>
      <c r="J10" s="15"/>
      <c r="K10" s="16"/>
    </row>
    <row r="11" spans="1:11" ht="15.6" x14ac:dyDescent="0.6">
      <c r="A11" s="1" t="s">
        <v>17</v>
      </c>
      <c r="B11" s="2">
        <f>+B107</f>
        <v>0</v>
      </c>
      <c r="C11" s="5">
        <f>+C107</f>
        <v>0</v>
      </c>
      <c r="D11" s="1"/>
      <c r="E11" s="1"/>
      <c r="F11" s="5">
        <f>+F107</f>
        <v>0</v>
      </c>
      <c r="G11" s="5"/>
      <c r="H11" s="13" t="s">
        <v>18</v>
      </c>
      <c r="I11" s="14">
        <f>+[1]WGBGLC2018!D5</f>
        <v>0</v>
      </c>
      <c r="J11" s="17" t="s">
        <v>19</v>
      </c>
      <c r="K11" s="16"/>
    </row>
    <row r="12" spans="1:11" ht="15.6" x14ac:dyDescent="0.6">
      <c r="A12" s="1" t="s">
        <v>20</v>
      </c>
      <c r="B12" s="2">
        <f>+B115</f>
        <v>0</v>
      </c>
      <c r="C12" s="5">
        <f>+C115</f>
        <v>0</v>
      </c>
      <c r="D12" s="1"/>
      <c r="E12" s="1"/>
      <c r="F12" s="15">
        <f>+F115</f>
        <v>0</v>
      </c>
      <c r="G12" s="5"/>
      <c r="H12" s="13" t="s">
        <v>21</v>
      </c>
      <c r="I12" s="14">
        <f>+[1]WBGLC2017!D3</f>
        <v>0</v>
      </c>
      <c r="J12" s="3" t="s">
        <v>22</v>
      </c>
      <c r="K12" s="17"/>
    </row>
    <row r="13" spans="1:11" ht="15.6" x14ac:dyDescent="0.6">
      <c r="A13" s="1" t="s">
        <v>23</v>
      </c>
      <c r="B13" s="2">
        <f>+B134</f>
        <v>0</v>
      </c>
      <c r="C13" s="5">
        <f>+C134</f>
        <v>0</v>
      </c>
      <c r="D13" s="1"/>
      <c r="E13" s="1"/>
      <c r="F13" s="15">
        <f>+F134</f>
        <v>0</v>
      </c>
      <c r="G13" s="5"/>
      <c r="H13" s="13" t="s">
        <v>24</v>
      </c>
      <c r="I13" s="14">
        <f>+[1]WBGLC2017!D4</f>
        <v>0</v>
      </c>
      <c r="J13" s="3">
        <f>16361.45+13530+13530</f>
        <v>43421.45</v>
      </c>
      <c r="K13" s="17">
        <f>+I13-J13</f>
        <v>-43421.45</v>
      </c>
    </row>
    <row r="14" spans="1:11" ht="15.6" x14ac:dyDescent="0.6">
      <c r="A14" s="1"/>
      <c r="B14" s="2"/>
      <c r="C14" s="5"/>
      <c r="D14" s="5" t="s">
        <v>7</v>
      </c>
      <c r="E14" s="1"/>
      <c r="F14" s="14"/>
      <c r="G14" s="5"/>
      <c r="H14" s="13" t="s">
        <v>25</v>
      </c>
      <c r="I14" s="14">
        <f>+[1]WBGLC2017!D5</f>
        <v>0</v>
      </c>
      <c r="J14" s="3">
        <v>3000</v>
      </c>
      <c r="K14" s="17"/>
    </row>
    <row r="15" spans="1:11" ht="15.6" x14ac:dyDescent="0.6">
      <c r="A15" s="1"/>
      <c r="B15" s="2"/>
      <c r="C15" s="5"/>
      <c r="D15" s="1"/>
      <c r="E15" s="1"/>
      <c r="F15" s="15"/>
      <c r="G15" s="5"/>
      <c r="H15" s="13" t="s">
        <v>26</v>
      </c>
      <c r="I15" s="14">
        <v>0</v>
      </c>
      <c r="J15" s="1" t="s">
        <v>27</v>
      </c>
      <c r="K15" s="17"/>
    </row>
    <row r="16" spans="1:11" ht="15.6" x14ac:dyDescent="0.6">
      <c r="A16" s="13" t="s">
        <v>28</v>
      </c>
      <c r="B16" s="14"/>
      <c r="C16" s="2"/>
      <c r="D16" s="1"/>
      <c r="E16" s="1"/>
      <c r="F16" s="15">
        <f>6834.96-860.7-971.57-425-425-2500-475-755.5</f>
        <v>422.19000000000051</v>
      </c>
      <c r="G16" s="5"/>
      <c r="H16" s="13" t="s">
        <v>29</v>
      </c>
      <c r="I16" s="18">
        <v>20000</v>
      </c>
      <c r="J16" s="5"/>
      <c r="K16" s="17"/>
    </row>
    <row r="17" spans="1:11" ht="15.6" x14ac:dyDescent="0.6">
      <c r="A17" s="1" t="s">
        <v>7</v>
      </c>
      <c r="B17" s="2"/>
      <c r="C17" s="2">
        <f>SUM(C5:C16)</f>
        <v>307150</v>
      </c>
      <c r="D17" s="5" t="s">
        <v>7</v>
      </c>
      <c r="E17" s="1"/>
      <c r="F17" s="14">
        <f>SUM(F5:F16)</f>
        <v>109089.12000000001</v>
      </c>
      <c r="G17" s="5"/>
      <c r="H17" s="19" t="s">
        <v>30</v>
      </c>
      <c r="I17" s="20">
        <f>+'[1]Endurance Fund'!E8</f>
        <v>203817.18</v>
      </c>
      <c r="K17" s="3"/>
    </row>
    <row r="18" spans="1:11" ht="15.6" x14ac:dyDescent="0.6">
      <c r="A18" s="1"/>
      <c r="B18" s="2"/>
      <c r="C18" s="1"/>
      <c r="D18" s="1"/>
      <c r="E18" s="1"/>
      <c r="F18" s="5">
        <f>+I22</f>
        <v>542723.06999999995</v>
      </c>
      <c r="G18" s="5"/>
      <c r="H18" s="13" t="s">
        <v>31</v>
      </c>
      <c r="I18" s="14">
        <v>5000</v>
      </c>
      <c r="J18" s="13"/>
      <c r="K18" s="3"/>
    </row>
    <row r="19" spans="1:11" ht="15.6" x14ac:dyDescent="0.6">
      <c r="A19" s="1"/>
      <c r="B19" s="2"/>
      <c r="C19" s="21"/>
      <c r="D19" s="5"/>
      <c r="E19" s="1"/>
      <c r="F19" s="15">
        <f>+F17+F18</f>
        <v>651812.18999999994</v>
      </c>
      <c r="G19" s="5"/>
      <c r="H19" s="13" t="s">
        <v>32</v>
      </c>
      <c r="I19" s="14">
        <f>+[1]WGBGLC2018!D3</f>
        <v>13025</v>
      </c>
      <c r="J19" s="13"/>
      <c r="K19" s="3"/>
    </row>
    <row r="20" spans="1:11" ht="15.6" x14ac:dyDescent="0.6">
      <c r="A20" s="1"/>
      <c r="B20" s="2"/>
      <c r="C20" s="5"/>
      <c r="D20" s="5" t="s">
        <v>7</v>
      </c>
      <c r="E20" s="1" t="s">
        <v>7</v>
      </c>
      <c r="F20" s="13" t="s">
        <v>7</v>
      </c>
      <c r="G20" s="5"/>
      <c r="H20" s="13" t="s">
        <v>33</v>
      </c>
      <c r="I20" s="22">
        <v>273660.98</v>
      </c>
      <c r="J20" s="23" t="s">
        <v>7</v>
      </c>
      <c r="K20" s="3"/>
    </row>
    <row r="21" spans="1:11" ht="15.6" x14ac:dyDescent="0.6">
      <c r="A21" s="1" t="s">
        <v>34</v>
      </c>
      <c r="B21" s="2" t="s">
        <v>7</v>
      </c>
      <c r="C21" s="24"/>
      <c r="D21" s="5" t="s">
        <v>7</v>
      </c>
      <c r="E21" s="5" t="s">
        <v>7</v>
      </c>
      <c r="F21" s="15">
        <f>+F19-C21</f>
        <v>651812.18999999994</v>
      </c>
      <c r="G21" s="5"/>
      <c r="H21" s="5" t="s">
        <v>7</v>
      </c>
      <c r="I21" s="14"/>
      <c r="J21" s="15" t="s">
        <v>7</v>
      </c>
      <c r="K21" s="3"/>
    </row>
    <row r="22" spans="1:11" ht="15.6" x14ac:dyDescent="0.6">
      <c r="A22" s="1"/>
      <c r="B22" s="2" t="s">
        <v>7</v>
      </c>
      <c r="C22" s="5"/>
      <c r="D22" s="1"/>
      <c r="E22" s="1"/>
      <c r="F22" s="5" t="s">
        <v>7</v>
      </c>
      <c r="G22" s="5"/>
      <c r="H22" s="5" t="s">
        <v>7</v>
      </c>
      <c r="I22" s="15">
        <f>SUM(I9:I21)</f>
        <v>542723.06999999995</v>
      </c>
      <c r="J22" s="13"/>
      <c r="K22" s="3"/>
    </row>
    <row r="23" spans="1:11" ht="15.6" x14ac:dyDescent="0.6">
      <c r="A23" s="1"/>
      <c r="B23" s="2"/>
      <c r="C23" s="5"/>
      <c r="D23" s="1"/>
      <c r="E23" s="1"/>
      <c r="F23" s="5" t="s">
        <v>7</v>
      </c>
      <c r="G23" s="5"/>
      <c r="H23" s="1" t="s">
        <v>4</v>
      </c>
      <c r="I23" s="15">
        <f>+F19-I22</f>
        <v>109089.12</v>
      </c>
      <c r="J23" s="25"/>
      <c r="K23" s="3"/>
    </row>
    <row r="24" spans="1:11" ht="15.6" x14ac:dyDescent="0.6">
      <c r="A24" s="1" t="s">
        <v>7</v>
      </c>
      <c r="B24" s="2"/>
      <c r="C24" s="5" t="s">
        <v>7</v>
      </c>
      <c r="D24" s="1"/>
      <c r="E24" s="1"/>
      <c r="F24" s="15" t="s">
        <v>7</v>
      </c>
      <c r="G24" s="5"/>
      <c r="J24" s="26"/>
      <c r="K24" s="3"/>
    </row>
    <row r="25" spans="1:11" ht="15.3" x14ac:dyDescent="0.55000000000000004">
      <c r="A25" s="1" t="s">
        <v>35</v>
      </c>
      <c r="B25" s="2" t="s">
        <v>2</v>
      </c>
      <c r="C25" s="24" t="s">
        <v>3</v>
      </c>
      <c r="D25" s="5" t="s">
        <v>36</v>
      </c>
      <c r="E25" s="1" t="s">
        <v>37</v>
      </c>
      <c r="F25" s="15" t="s">
        <v>4</v>
      </c>
      <c r="G25" s="15"/>
      <c r="H25" s="1" t="s">
        <v>38</v>
      </c>
    </row>
    <row r="26" spans="1:11" ht="15.3" x14ac:dyDescent="0.55000000000000004">
      <c r="A26" s="1" t="s">
        <v>39</v>
      </c>
      <c r="B26" s="2">
        <v>250</v>
      </c>
      <c r="C26" s="24">
        <v>1000</v>
      </c>
      <c r="D26" s="5"/>
      <c r="E26" s="5"/>
      <c r="F26" s="15"/>
      <c r="G26" s="15"/>
    </row>
    <row r="27" spans="1:11" ht="15.3" x14ac:dyDescent="0.55000000000000004">
      <c r="A27" s="1" t="s">
        <v>40</v>
      </c>
      <c r="B27" s="2">
        <v>11000</v>
      </c>
      <c r="C27" s="24">
        <v>11000</v>
      </c>
      <c r="D27" s="5"/>
      <c r="E27" s="5"/>
      <c r="F27" s="15"/>
      <c r="G27" s="15"/>
    </row>
    <row r="28" spans="1:11" ht="15.3" x14ac:dyDescent="0.55000000000000004">
      <c r="A28" s="1" t="s">
        <v>41</v>
      </c>
      <c r="B28" s="2">
        <v>12500</v>
      </c>
      <c r="C28" s="24">
        <v>10000</v>
      </c>
      <c r="D28" s="5"/>
      <c r="E28" s="5"/>
      <c r="F28" s="15"/>
      <c r="G28" s="15"/>
    </row>
    <row r="29" spans="1:11" ht="15.3" x14ac:dyDescent="0.55000000000000004">
      <c r="A29" s="1" t="s">
        <v>42</v>
      </c>
      <c r="B29" s="2">
        <v>15000</v>
      </c>
      <c r="C29" s="24">
        <v>0</v>
      </c>
      <c r="D29" s="5"/>
      <c r="E29" s="5"/>
      <c r="F29" s="15"/>
      <c r="G29" s="15"/>
    </row>
    <row r="30" spans="1:11" ht="15.3" x14ac:dyDescent="0.55000000000000004">
      <c r="A30" s="1" t="s">
        <v>43</v>
      </c>
      <c r="B30" s="2">
        <v>20000</v>
      </c>
      <c r="C30" s="24">
        <v>20000</v>
      </c>
      <c r="D30" s="5"/>
      <c r="E30" s="5"/>
      <c r="F30" s="15"/>
      <c r="G30" s="15"/>
      <c r="H30" t="s">
        <v>33</v>
      </c>
    </row>
    <row r="31" spans="1:11" ht="15.3" x14ac:dyDescent="0.55000000000000004">
      <c r="A31" s="1" t="s">
        <v>44</v>
      </c>
      <c r="B31" s="2">
        <v>15000</v>
      </c>
      <c r="C31" s="24">
        <v>7500</v>
      </c>
      <c r="D31" s="5"/>
      <c r="E31" s="5"/>
      <c r="F31" s="15"/>
      <c r="G31" s="15"/>
      <c r="H31" t="s">
        <v>45</v>
      </c>
    </row>
    <row r="32" spans="1:11" ht="15.3" x14ac:dyDescent="0.55000000000000004">
      <c r="A32" s="1"/>
      <c r="B32" s="2">
        <f>SUM(B26:B31)</f>
        <v>73750</v>
      </c>
      <c r="C32" s="24">
        <f>SUM(C26:C31)</f>
        <v>49500</v>
      </c>
      <c r="D32" s="5"/>
      <c r="E32" s="5"/>
      <c r="F32" s="15"/>
      <c r="G32" s="15"/>
    </row>
    <row r="33" spans="1:11" ht="15.6" x14ac:dyDescent="0.6">
      <c r="A33" s="1"/>
      <c r="B33" s="2"/>
      <c r="C33" s="24"/>
      <c r="D33" s="5"/>
      <c r="E33" s="5"/>
      <c r="F33" s="15"/>
      <c r="G33" s="15"/>
      <c r="H33" s="1"/>
      <c r="I33" s="15"/>
      <c r="J33" s="1"/>
      <c r="K33" s="3"/>
    </row>
    <row r="34" spans="1:11" ht="15.6" x14ac:dyDescent="0.6">
      <c r="A34" s="1" t="s">
        <v>46</v>
      </c>
      <c r="B34" s="2" t="s">
        <v>2</v>
      </c>
      <c r="C34" s="24" t="s">
        <v>3</v>
      </c>
      <c r="D34" s="5" t="s">
        <v>36</v>
      </c>
      <c r="E34" s="1" t="s">
        <v>37</v>
      </c>
      <c r="F34" s="15" t="s">
        <v>4</v>
      </c>
      <c r="G34" s="15"/>
      <c r="H34" s="1" t="s">
        <v>38</v>
      </c>
      <c r="I34" s="15"/>
      <c r="J34" s="1"/>
      <c r="K34" s="3"/>
    </row>
    <row r="35" spans="1:11" ht="15.6" x14ac:dyDescent="0.6">
      <c r="A35" s="13" t="s">
        <v>47</v>
      </c>
      <c r="B35" s="14">
        <v>9944</v>
      </c>
      <c r="C35" s="14">
        <v>0</v>
      </c>
      <c r="D35" s="5"/>
      <c r="E35" s="5"/>
      <c r="F35" s="15">
        <f t="shared" ref="F35:F43" si="0">+C35-D35</f>
        <v>0</v>
      </c>
      <c r="G35" s="15"/>
      <c r="H35" s="1"/>
      <c r="I35" s="15"/>
      <c r="J35" s="1"/>
      <c r="K35" s="3"/>
    </row>
    <row r="36" spans="1:11" ht="15.6" x14ac:dyDescent="0.6">
      <c r="A36" s="13" t="s">
        <v>48</v>
      </c>
      <c r="B36" s="14">
        <v>23630</v>
      </c>
      <c r="C36" s="14">
        <v>23630</v>
      </c>
      <c r="D36" s="5"/>
      <c r="E36" s="5"/>
      <c r="F36" s="15">
        <f t="shared" si="0"/>
        <v>23630</v>
      </c>
      <c r="G36" s="15"/>
      <c r="H36" s="1" t="s">
        <v>33</v>
      </c>
      <c r="I36" s="15"/>
      <c r="J36" s="1"/>
      <c r="K36" s="3"/>
    </row>
    <row r="37" spans="1:11" ht="15.6" x14ac:dyDescent="0.6">
      <c r="A37" s="13" t="s">
        <v>49</v>
      </c>
      <c r="B37" s="14">
        <v>4995</v>
      </c>
      <c r="C37" s="14">
        <v>4995</v>
      </c>
      <c r="D37" s="5">
        <v>4995</v>
      </c>
      <c r="E37" s="5"/>
      <c r="F37" s="15">
        <f t="shared" si="0"/>
        <v>0</v>
      </c>
      <c r="G37" s="15"/>
      <c r="H37" s="1" t="s">
        <v>50</v>
      </c>
      <c r="I37" s="15"/>
      <c r="J37" s="1"/>
      <c r="K37" s="3"/>
    </row>
    <row r="38" spans="1:11" ht="15.6" x14ac:dyDescent="0.6">
      <c r="A38" s="13" t="s">
        <v>51</v>
      </c>
      <c r="B38" s="14">
        <v>10000</v>
      </c>
      <c r="C38" s="14">
        <v>2500</v>
      </c>
      <c r="D38" s="5">
        <v>580.79999999999995</v>
      </c>
      <c r="E38" s="5"/>
      <c r="F38" s="15">
        <f t="shared" si="0"/>
        <v>1919.2</v>
      </c>
      <c r="G38" s="15"/>
      <c r="H38" s="1" t="s">
        <v>52</v>
      </c>
      <c r="I38" s="15"/>
      <c r="J38" s="1"/>
      <c r="K38" s="3"/>
    </row>
    <row r="39" spans="1:11" ht="15.6" x14ac:dyDescent="0.6">
      <c r="A39" s="13" t="s">
        <v>53</v>
      </c>
      <c r="B39" s="14">
        <v>5000</v>
      </c>
      <c r="C39" s="14">
        <v>5000</v>
      </c>
      <c r="D39" s="5">
        <v>5000</v>
      </c>
      <c r="E39" s="5"/>
      <c r="F39" s="15">
        <f t="shared" si="0"/>
        <v>0</v>
      </c>
      <c r="G39" s="15"/>
      <c r="H39" s="1" t="s">
        <v>54</v>
      </c>
      <c r="I39" s="15"/>
      <c r="J39" s="1"/>
      <c r="K39" s="3"/>
    </row>
    <row r="40" spans="1:11" ht="15.6" x14ac:dyDescent="0.6">
      <c r="A40" s="13" t="s">
        <v>55</v>
      </c>
      <c r="B40" s="14">
        <v>11000</v>
      </c>
      <c r="C40" s="14">
        <v>0</v>
      </c>
      <c r="D40" s="5"/>
      <c r="E40" s="5"/>
      <c r="F40" s="15">
        <f t="shared" si="0"/>
        <v>0</v>
      </c>
      <c r="G40" s="15"/>
      <c r="H40" s="1"/>
      <c r="I40" s="15"/>
      <c r="J40" s="1"/>
      <c r="K40" s="3"/>
    </row>
    <row r="41" spans="1:11" ht="15.6" x14ac:dyDescent="0.6">
      <c r="A41" s="13" t="s">
        <v>56</v>
      </c>
      <c r="B41" s="14">
        <v>20000</v>
      </c>
      <c r="C41" s="14">
        <v>20000</v>
      </c>
      <c r="D41" s="5">
        <v>20000</v>
      </c>
      <c r="E41" s="5"/>
      <c r="F41" s="15">
        <f t="shared" si="0"/>
        <v>0</v>
      </c>
      <c r="G41" s="15"/>
      <c r="H41" s="1" t="s">
        <v>57</v>
      </c>
      <c r="I41" s="15"/>
      <c r="J41" s="1"/>
      <c r="K41" s="3"/>
    </row>
    <row r="42" spans="1:11" ht="15.6" x14ac:dyDescent="0.6">
      <c r="A42" s="13" t="s">
        <v>58</v>
      </c>
      <c r="B42" s="14">
        <v>5000</v>
      </c>
      <c r="C42" s="14">
        <v>0</v>
      </c>
      <c r="D42" s="5"/>
      <c r="E42" s="5"/>
      <c r="F42" s="15">
        <f t="shared" si="0"/>
        <v>0</v>
      </c>
      <c r="G42" s="15"/>
      <c r="H42" s="1"/>
      <c r="I42" s="15"/>
      <c r="J42" s="1"/>
      <c r="K42" s="3"/>
    </row>
    <row r="43" spans="1:11" ht="15.6" x14ac:dyDescent="0.6">
      <c r="A43" s="13" t="s">
        <v>59</v>
      </c>
      <c r="B43" s="14">
        <v>25000</v>
      </c>
      <c r="C43" s="14">
        <v>25000</v>
      </c>
      <c r="D43" s="5"/>
      <c r="E43" s="5"/>
      <c r="F43" s="15">
        <f t="shared" si="0"/>
        <v>25000</v>
      </c>
      <c r="G43" s="15"/>
      <c r="H43" s="1" t="s">
        <v>60</v>
      </c>
      <c r="I43" s="15"/>
      <c r="J43" s="1"/>
      <c r="K43" s="3"/>
    </row>
    <row r="44" spans="1:11" ht="15.6" x14ac:dyDescent="0.6">
      <c r="A44" s="13" t="s">
        <v>7</v>
      </c>
      <c r="B44" s="14">
        <f>SUM(B35:B43)</f>
        <v>114569</v>
      </c>
      <c r="C44" s="14">
        <f>SUM(C35:C43)</f>
        <v>81125</v>
      </c>
      <c r="D44" s="1">
        <f ca="1">SUM(D35:D46)</f>
        <v>0</v>
      </c>
      <c r="E44" s="1">
        <f ca="1">SUM(E35:E46)</f>
        <v>0</v>
      </c>
      <c r="F44" s="2">
        <f>SUM(F35:F43)</f>
        <v>50549.2</v>
      </c>
      <c r="G44" s="15"/>
      <c r="H44" s="1"/>
      <c r="I44" s="15"/>
      <c r="J44" s="1"/>
      <c r="K44" s="3"/>
    </row>
    <row r="45" spans="1:11" ht="15.6" x14ac:dyDescent="0.6">
      <c r="A45" s="13"/>
      <c r="B45" s="14"/>
      <c r="C45" s="14"/>
      <c r="D45" s="1"/>
      <c r="E45" s="1"/>
      <c r="F45" s="2"/>
      <c r="G45" s="15"/>
      <c r="H45" s="1"/>
      <c r="I45" s="15"/>
      <c r="J45" s="1"/>
      <c r="K45" s="3"/>
    </row>
    <row r="46" spans="1:11" ht="15.6" x14ac:dyDescent="0.6">
      <c r="A46" s="13" t="s">
        <v>61</v>
      </c>
      <c r="B46" s="14" t="s">
        <v>7</v>
      </c>
      <c r="C46" s="14">
        <v>150000</v>
      </c>
      <c r="D46" s="5"/>
      <c r="E46" s="5"/>
      <c r="F46" s="15">
        <f>+C46-D46</f>
        <v>150000</v>
      </c>
      <c r="G46" s="15"/>
      <c r="H46" s="1" t="s">
        <v>30</v>
      </c>
      <c r="I46" s="15">
        <v>150000</v>
      </c>
      <c r="J46" s="1"/>
      <c r="K46" s="3"/>
    </row>
    <row r="47" spans="1:11" x14ac:dyDescent="0.55000000000000004">
      <c r="B47" s="11"/>
    </row>
    <row r="48" spans="1:11" ht="15.6" x14ac:dyDescent="0.6">
      <c r="A48" s="1" t="s">
        <v>62</v>
      </c>
      <c r="B48" s="2">
        <v>875</v>
      </c>
      <c r="C48" s="24">
        <v>875</v>
      </c>
      <c r="D48" s="5">
        <v>875</v>
      </c>
      <c r="E48" s="5"/>
      <c r="F48" s="15">
        <f>+C48-D48</f>
        <v>0</v>
      </c>
      <c r="G48" s="15"/>
      <c r="H48" s="1" t="s">
        <v>63</v>
      </c>
      <c r="I48" s="15"/>
      <c r="J48" s="1"/>
      <c r="K48" s="3"/>
    </row>
    <row r="49" spans="1:11" ht="15.6" x14ac:dyDescent="0.6">
      <c r="A49" s="1"/>
      <c r="B49" s="2">
        <f>+B48</f>
        <v>875</v>
      </c>
      <c r="C49" s="24">
        <f>+C48</f>
        <v>875</v>
      </c>
      <c r="D49" s="5">
        <f>+D48</f>
        <v>875</v>
      </c>
      <c r="E49" s="5"/>
      <c r="F49" s="15">
        <f>+F48</f>
        <v>0</v>
      </c>
      <c r="G49" s="15"/>
      <c r="H49" s="1"/>
      <c r="I49" s="15"/>
      <c r="J49" s="1"/>
      <c r="K49" s="3"/>
    </row>
    <row r="50" spans="1:11" ht="15.6" x14ac:dyDescent="0.6">
      <c r="A50" s="1"/>
      <c r="B50" s="2">
        <f>+B49+B44</f>
        <v>115444</v>
      </c>
      <c r="C50" s="24"/>
      <c r="D50" s="5"/>
      <c r="E50" s="5"/>
      <c r="F50" s="15"/>
      <c r="G50" s="15"/>
      <c r="H50" s="1"/>
      <c r="I50" s="15"/>
      <c r="J50" s="1"/>
      <c r="K50" s="3"/>
    </row>
    <row r="51" spans="1:11" ht="15.6" x14ac:dyDescent="0.6">
      <c r="A51" s="1" t="s">
        <v>64</v>
      </c>
      <c r="B51" s="2" t="s">
        <v>2</v>
      </c>
      <c r="C51" s="24" t="s">
        <v>3</v>
      </c>
      <c r="D51" s="5" t="s">
        <v>36</v>
      </c>
      <c r="E51" s="1" t="s">
        <v>37</v>
      </c>
      <c r="F51" s="15" t="s">
        <v>4</v>
      </c>
      <c r="G51" s="15"/>
      <c r="H51" s="1" t="s">
        <v>38</v>
      </c>
      <c r="I51" s="15"/>
      <c r="J51" s="1"/>
      <c r="K51" s="3"/>
    </row>
    <row r="52" spans="1:11" ht="15.6" x14ac:dyDescent="0.6">
      <c r="A52" s="27" t="s">
        <v>65</v>
      </c>
      <c r="B52" s="2">
        <v>10000</v>
      </c>
      <c r="C52" s="24">
        <v>10000</v>
      </c>
      <c r="D52" s="28">
        <v>10000</v>
      </c>
      <c r="E52" s="2"/>
      <c r="F52" s="14">
        <f t="shared" ref="F52:F57" si="1">+C52-D52-E52</f>
        <v>0</v>
      </c>
      <c r="G52" s="15"/>
      <c r="H52" s="29" t="s">
        <v>66</v>
      </c>
      <c r="I52" s="15" t="s">
        <v>67</v>
      </c>
      <c r="J52" s="1"/>
      <c r="K52" s="3"/>
    </row>
    <row r="53" spans="1:11" ht="15.6" x14ac:dyDescent="0.6">
      <c r="A53" s="27" t="s">
        <v>68</v>
      </c>
      <c r="B53" s="2">
        <v>6000</v>
      </c>
      <c r="C53" s="24">
        <v>6000</v>
      </c>
      <c r="D53" s="2">
        <f>985.6+1364.41+671.19</f>
        <v>3021.2000000000003</v>
      </c>
      <c r="E53" s="2"/>
      <c r="F53" s="14">
        <f t="shared" si="1"/>
        <v>2978.7999999999997</v>
      </c>
      <c r="G53" s="15"/>
      <c r="H53" s="1" t="s">
        <v>69</v>
      </c>
      <c r="I53" s="15"/>
      <c r="J53" s="1"/>
      <c r="K53" s="3"/>
    </row>
    <row r="54" spans="1:11" ht="15.6" x14ac:dyDescent="0.6">
      <c r="A54" s="1" t="s">
        <v>70</v>
      </c>
      <c r="B54" s="14">
        <v>8925.36</v>
      </c>
      <c r="C54" s="24"/>
      <c r="D54" s="2"/>
      <c r="E54" s="2"/>
      <c r="F54" s="14">
        <f t="shared" si="1"/>
        <v>0</v>
      </c>
      <c r="G54" s="15"/>
      <c r="H54" s="1"/>
      <c r="I54" s="15"/>
      <c r="J54" s="1"/>
      <c r="K54" s="3"/>
    </row>
    <row r="55" spans="1:11" ht="15.6" x14ac:dyDescent="0.6">
      <c r="A55" s="27" t="s">
        <v>71</v>
      </c>
      <c r="B55" s="2">
        <v>15000</v>
      </c>
      <c r="C55" s="24">
        <v>15000</v>
      </c>
      <c r="D55" s="2"/>
      <c r="E55" s="2"/>
      <c r="F55" s="14">
        <f t="shared" si="1"/>
        <v>15000</v>
      </c>
      <c r="G55" s="15"/>
      <c r="H55" s="1" t="s">
        <v>45</v>
      </c>
      <c r="I55" s="15"/>
      <c r="J55" s="1"/>
      <c r="K55" s="3"/>
    </row>
    <row r="56" spans="1:11" ht="15.6" x14ac:dyDescent="0.6">
      <c r="A56" s="1" t="s">
        <v>72</v>
      </c>
      <c r="B56" s="2">
        <v>8650</v>
      </c>
      <c r="C56" s="24"/>
      <c r="D56" s="2"/>
      <c r="E56" s="2"/>
      <c r="F56" s="14">
        <f t="shared" si="1"/>
        <v>0</v>
      </c>
      <c r="G56" s="15"/>
      <c r="H56" s="1"/>
      <c r="I56" s="15"/>
      <c r="J56" s="1"/>
      <c r="K56" s="3"/>
    </row>
    <row r="57" spans="1:11" ht="15.6" x14ac:dyDescent="0.6">
      <c r="A57" s="6" t="s">
        <v>73</v>
      </c>
      <c r="B57" s="2">
        <v>22000</v>
      </c>
      <c r="C57" s="24">
        <v>22000</v>
      </c>
      <c r="D57" s="2">
        <v>22000</v>
      </c>
      <c r="E57" s="2"/>
      <c r="F57" s="14">
        <f t="shared" si="1"/>
        <v>0</v>
      </c>
      <c r="G57" s="15"/>
      <c r="H57" s="1" t="s">
        <v>74</v>
      </c>
      <c r="I57" s="15"/>
      <c r="J57" s="1"/>
      <c r="K57" s="3"/>
    </row>
    <row r="58" spans="1:11" ht="15.6" x14ac:dyDescent="0.6">
      <c r="A58" s="1"/>
      <c r="B58" s="2">
        <f>SUM(B52:B57)</f>
        <v>70575.360000000001</v>
      </c>
      <c r="C58" s="24">
        <f>SUM(C52:C57)</f>
        <v>53000</v>
      </c>
      <c r="D58" s="2">
        <f>SUM(D52:D57)</f>
        <v>35021.199999999997</v>
      </c>
      <c r="E58" s="2">
        <f>SUM(E52:E57)</f>
        <v>0</v>
      </c>
      <c r="F58" s="14">
        <f>SUM(F52:F57)</f>
        <v>17978.8</v>
      </c>
      <c r="G58" s="15"/>
      <c r="H58" s="1"/>
      <c r="I58" s="15"/>
      <c r="J58" s="1"/>
      <c r="K58" s="3"/>
    </row>
    <row r="59" spans="1:11" ht="15.6" x14ac:dyDescent="0.6">
      <c r="A59" s="1"/>
      <c r="B59" s="2"/>
      <c r="C59" s="24"/>
      <c r="D59" s="5"/>
      <c r="E59" s="5"/>
      <c r="F59" s="15"/>
      <c r="G59" s="15"/>
      <c r="H59" s="1"/>
      <c r="I59" s="15" t="s">
        <v>7</v>
      </c>
      <c r="J59" s="1"/>
      <c r="K59" s="3"/>
    </row>
    <row r="60" spans="1:11" ht="15.6" x14ac:dyDescent="0.6">
      <c r="A60" s="1" t="s">
        <v>75</v>
      </c>
      <c r="B60" s="2" t="s">
        <v>2</v>
      </c>
      <c r="C60" s="24" t="s">
        <v>3</v>
      </c>
      <c r="D60" s="5" t="s">
        <v>36</v>
      </c>
      <c r="E60" s="1" t="s">
        <v>37</v>
      </c>
      <c r="F60" s="15" t="s">
        <v>4</v>
      </c>
      <c r="G60" s="15"/>
      <c r="H60" s="1" t="s">
        <v>38</v>
      </c>
      <c r="I60" s="15"/>
      <c r="J60" s="1"/>
      <c r="K60" s="3"/>
    </row>
    <row r="61" spans="1:11" ht="15.6" x14ac:dyDescent="0.6">
      <c r="A61" s="30" t="s">
        <v>76</v>
      </c>
      <c r="B61" s="2">
        <v>15000</v>
      </c>
      <c r="C61" s="24">
        <v>15000</v>
      </c>
      <c r="D61" s="5">
        <v>15000</v>
      </c>
      <c r="E61" s="1"/>
      <c r="F61" s="15">
        <f>+C61-D61</f>
        <v>0</v>
      </c>
      <c r="G61" s="15"/>
      <c r="H61" s="1" t="s">
        <v>77</v>
      </c>
      <c r="I61" s="15"/>
      <c r="J61" s="1"/>
      <c r="K61" s="3"/>
    </row>
    <row r="62" spans="1:11" ht="15.6" x14ac:dyDescent="0.6">
      <c r="A62" s="13" t="s">
        <v>78</v>
      </c>
      <c r="B62" s="2">
        <v>10700</v>
      </c>
      <c r="C62" s="24">
        <v>0</v>
      </c>
      <c r="D62" s="5"/>
      <c r="E62" s="1"/>
      <c r="F62" s="15">
        <f>+C62-D62</f>
        <v>0</v>
      </c>
      <c r="G62" s="15"/>
      <c r="H62" s="1"/>
      <c r="I62" s="15"/>
      <c r="J62" s="1"/>
      <c r="K62" s="3"/>
    </row>
    <row r="63" spans="1:11" ht="15.6" x14ac:dyDescent="0.6">
      <c r="A63" s="31" t="s">
        <v>79</v>
      </c>
      <c r="B63" s="2">
        <v>20000</v>
      </c>
      <c r="C63" s="24">
        <v>10000</v>
      </c>
      <c r="D63" s="5">
        <v>10000</v>
      </c>
      <c r="E63" s="5"/>
      <c r="F63" s="15">
        <f>+C63-D63</f>
        <v>0</v>
      </c>
      <c r="G63" s="15"/>
      <c r="H63" s="1" t="s">
        <v>80</v>
      </c>
      <c r="I63" s="15"/>
      <c r="J63" s="1"/>
      <c r="K63" s="3"/>
    </row>
    <row r="64" spans="1:11" ht="15.6" x14ac:dyDescent="0.6">
      <c r="A64" s="13" t="s">
        <v>81</v>
      </c>
      <c r="B64" s="2">
        <v>20000</v>
      </c>
      <c r="C64" s="24">
        <v>5000</v>
      </c>
      <c r="D64" s="5">
        <v>5000</v>
      </c>
      <c r="E64" s="5"/>
      <c r="F64" s="15">
        <f>+C64-D64</f>
        <v>0</v>
      </c>
      <c r="G64" s="15"/>
      <c r="H64" s="1" t="s">
        <v>82</v>
      </c>
      <c r="I64" s="15"/>
      <c r="J64" s="1"/>
      <c r="K64" s="3"/>
    </row>
    <row r="65" spans="1:11" ht="15.6" x14ac:dyDescent="0.6">
      <c r="A65" s="13" t="s">
        <v>83</v>
      </c>
      <c r="B65" s="2">
        <v>15000</v>
      </c>
      <c r="C65" s="24">
        <v>15000</v>
      </c>
      <c r="D65" s="5">
        <f>7567+435.12+5240</f>
        <v>13242.119999999999</v>
      </c>
      <c r="E65" s="5">
        <v>1757.88</v>
      </c>
      <c r="F65" s="15">
        <f>+C65-D65-E65</f>
        <v>0</v>
      </c>
      <c r="G65" s="15"/>
      <c r="H65" s="1" t="s">
        <v>84</v>
      </c>
      <c r="I65" s="15"/>
      <c r="J65" s="1"/>
      <c r="K65" s="3"/>
    </row>
    <row r="66" spans="1:11" ht="15.6" x14ac:dyDescent="0.6">
      <c r="A66" s="13" t="s">
        <v>85</v>
      </c>
      <c r="B66" s="2">
        <v>5000</v>
      </c>
      <c r="C66" s="24">
        <v>0</v>
      </c>
      <c r="D66" s="5"/>
      <c r="E66" s="5"/>
      <c r="F66" s="15">
        <f t="shared" ref="F66:F72" si="2">+C66-D66</f>
        <v>0</v>
      </c>
      <c r="G66" s="15"/>
      <c r="H66" s="1"/>
      <c r="I66" s="15"/>
      <c r="J66" s="1"/>
      <c r="K66" s="3"/>
    </row>
    <row r="67" spans="1:11" ht="15.6" x14ac:dyDescent="0.6">
      <c r="A67" s="13" t="s">
        <v>86</v>
      </c>
      <c r="B67" s="2">
        <v>2500</v>
      </c>
      <c r="C67" s="24">
        <v>0</v>
      </c>
      <c r="D67" s="5"/>
      <c r="E67" s="5"/>
      <c r="F67" s="15">
        <f t="shared" si="2"/>
        <v>0</v>
      </c>
      <c r="G67" s="15"/>
      <c r="H67" s="1"/>
      <c r="I67" s="15"/>
      <c r="J67" s="1"/>
      <c r="K67" s="3"/>
    </row>
    <row r="68" spans="1:11" ht="15.6" x14ac:dyDescent="0.6">
      <c r="A68" s="31" t="s">
        <v>87</v>
      </c>
      <c r="B68" s="2">
        <v>25000</v>
      </c>
      <c r="C68" s="24">
        <v>15000</v>
      </c>
      <c r="D68" s="5"/>
      <c r="E68" s="5"/>
      <c r="F68" s="15">
        <f t="shared" si="2"/>
        <v>15000</v>
      </c>
      <c r="G68" s="15"/>
      <c r="H68" s="1" t="s">
        <v>88</v>
      </c>
      <c r="I68" s="15"/>
      <c r="J68" s="1"/>
      <c r="K68" s="3"/>
    </row>
    <row r="69" spans="1:11" ht="15.6" x14ac:dyDescent="0.6">
      <c r="A69" s="13" t="s">
        <v>89</v>
      </c>
      <c r="B69" s="2">
        <v>10000</v>
      </c>
      <c r="C69" s="24"/>
      <c r="D69" s="5"/>
      <c r="E69" s="5"/>
      <c r="F69" s="15">
        <f t="shared" si="2"/>
        <v>0</v>
      </c>
      <c r="G69" s="15"/>
      <c r="H69" s="1"/>
      <c r="I69" s="15"/>
      <c r="J69" s="1"/>
      <c r="K69" s="3"/>
    </row>
    <row r="70" spans="1:11" ht="15.6" x14ac:dyDescent="0.6">
      <c r="A70" s="13" t="s">
        <v>90</v>
      </c>
      <c r="B70" s="2">
        <v>10000</v>
      </c>
      <c r="C70" s="24">
        <v>10000</v>
      </c>
      <c r="D70" s="5"/>
      <c r="E70" s="5"/>
      <c r="F70" s="15">
        <f t="shared" si="2"/>
        <v>10000</v>
      </c>
      <c r="G70" s="15"/>
      <c r="H70" s="1"/>
      <c r="I70" s="15"/>
      <c r="J70" s="1"/>
      <c r="K70" s="3"/>
    </row>
    <row r="71" spans="1:11" ht="15.6" x14ac:dyDescent="0.6">
      <c r="A71" s="13" t="s">
        <v>91</v>
      </c>
      <c r="B71" s="2">
        <v>6000</v>
      </c>
      <c r="C71" s="24">
        <v>6000</v>
      </c>
      <c r="D71" s="5">
        <f>1500+4500</f>
        <v>6000</v>
      </c>
      <c r="E71" s="5"/>
      <c r="F71" s="15">
        <f t="shared" si="2"/>
        <v>0</v>
      </c>
      <c r="G71" s="15"/>
      <c r="H71" s="1" t="s">
        <v>92</v>
      </c>
      <c r="I71" s="15"/>
      <c r="J71" s="1"/>
      <c r="K71" s="3"/>
    </row>
    <row r="72" spans="1:11" ht="15.6" x14ac:dyDescent="0.6">
      <c r="A72" s="13" t="s">
        <v>93</v>
      </c>
      <c r="B72" s="2">
        <v>10000</v>
      </c>
      <c r="C72" s="24">
        <v>10000</v>
      </c>
      <c r="D72" s="5">
        <f>5635+1302.56</f>
        <v>6937.5599999999995</v>
      </c>
      <c r="E72" s="5"/>
      <c r="F72" s="15">
        <f t="shared" si="2"/>
        <v>3062.4400000000005</v>
      </c>
      <c r="G72" s="15"/>
      <c r="H72" s="1" t="s">
        <v>94</v>
      </c>
      <c r="I72" s="15"/>
      <c r="J72" s="1"/>
      <c r="K72" s="3"/>
    </row>
    <row r="73" spans="1:11" ht="15.6" x14ac:dyDescent="0.6">
      <c r="A73" s="32"/>
      <c r="B73" s="2">
        <f>SUM(B61:B72)</f>
        <v>149200</v>
      </c>
      <c r="C73" s="14">
        <f>SUM(C61:C72)</f>
        <v>86000</v>
      </c>
      <c r="D73" s="5">
        <f>SUM(D61:D64)</f>
        <v>30000</v>
      </c>
      <c r="E73" s="5"/>
      <c r="F73" s="15">
        <f>SUM(F61:F72)</f>
        <v>28062.440000000002</v>
      </c>
      <c r="G73" s="15"/>
      <c r="H73" s="1"/>
      <c r="I73" s="15"/>
      <c r="J73" s="1"/>
      <c r="K73" s="3"/>
    </row>
    <row r="74" spans="1:11" ht="15.6" x14ac:dyDescent="0.6">
      <c r="A74" s="15" t="s">
        <v>7</v>
      </c>
      <c r="B74" s="2" t="s">
        <v>7</v>
      </c>
      <c r="C74" s="24"/>
      <c r="D74" s="5"/>
      <c r="E74" s="5"/>
      <c r="F74" s="15"/>
      <c r="G74" s="15"/>
      <c r="H74" s="1"/>
      <c r="I74" s="15"/>
      <c r="J74" s="1"/>
      <c r="K74" s="3"/>
    </row>
    <row r="75" spans="1:11" ht="15.6" x14ac:dyDescent="0.6">
      <c r="A75" s="13" t="s">
        <v>95</v>
      </c>
      <c r="B75" s="2"/>
      <c r="C75" s="24"/>
      <c r="D75" s="5"/>
      <c r="E75" s="1"/>
      <c r="F75" s="15"/>
      <c r="G75" s="15"/>
      <c r="H75" s="1"/>
      <c r="I75" s="15"/>
      <c r="J75" s="1"/>
      <c r="K75" s="3"/>
    </row>
    <row r="76" spans="1:11" ht="15.6" x14ac:dyDescent="0.6">
      <c r="A76" s="1" t="s">
        <v>96</v>
      </c>
      <c r="B76" s="2" t="s">
        <v>2</v>
      </c>
      <c r="C76" s="24" t="s">
        <v>3</v>
      </c>
      <c r="D76" s="5" t="s">
        <v>36</v>
      </c>
      <c r="E76" s="1" t="s">
        <v>37</v>
      </c>
      <c r="F76" s="15" t="s">
        <v>4</v>
      </c>
      <c r="G76" s="15"/>
      <c r="H76" s="1" t="s">
        <v>38</v>
      </c>
      <c r="I76" s="15"/>
      <c r="J76" s="1"/>
      <c r="K76" s="3"/>
    </row>
    <row r="77" spans="1:11" ht="15.6" x14ac:dyDescent="0.6">
      <c r="A77" s="1" t="s">
        <v>97</v>
      </c>
      <c r="B77" s="14">
        <v>40000</v>
      </c>
      <c r="C77" s="14">
        <v>40000</v>
      </c>
      <c r="D77" s="2">
        <v>40000</v>
      </c>
      <c r="E77" s="2"/>
      <c r="F77" s="14">
        <f>+C77-D77</f>
        <v>0</v>
      </c>
      <c r="G77" s="15"/>
      <c r="H77" s="1" t="s">
        <v>98</v>
      </c>
      <c r="I77" s="15"/>
      <c r="J77" s="1"/>
      <c r="K77" s="3"/>
    </row>
    <row r="78" spans="1:11" ht="15.6" x14ac:dyDescent="0.6">
      <c r="A78" s="13" t="s">
        <v>99</v>
      </c>
      <c r="B78" s="14">
        <v>8750</v>
      </c>
      <c r="C78" s="14">
        <v>8750</v>
      </c>
      <c r="D78" s="2">
        <f>6132.96+916.8</f>
        <v>7049.76</v>
      </c>
      <c r="E78" s="2"/>
      <c r="F78" s="14">
        <f>+C78-D78</f>
        <v>1700.2399999999998</v>
      </c>
      <c r="G78" s="15"/>
      <c r="H78" s="1" t="s">
        <v>100</v>
      </c>
      <c r="I78" s="15"/>
      <c r="J78" s="1"/>
      <c r="K78" s="3"/>
    </row>
    <row r="79" spans="1:11" ht="15.6" x14ac:dyDescent="0.6">
      <c r="A79" s="13" t="s">
        <v>101</v>
      </c>
      <c r="B79" s="14">
        <v>15000</v>
      </c>
      <c r="C79" s="14">
        <v>11000</v>
      </c>
      <c r="D79" s="2">
        <f>10615.5+300</f>
        <v>10915.5</v>
      </c>
      <c r="E79" s="28">
        <v>84.5</v>
      </c>
      <c r="F79" s="14">
        <f>+C79-D79-E79</f>
        <v>0</v>
      </c>
      <c r="G79" s="15"/>
      <c r="H79" s="1" t="s">
        <v>102</v>
      </c>
      <c r="I79" s="15"/>
      <c r="J79" s="1"/>
      <c r="K79" s="3"/>
    </row>
    <row r="80" spans="1:11" ht="15.6" x14ac:dyDescent="0.6">
      <c r="A80" s="13" t="s">
        <v>103</v>
      </c>
      <c r="B80" s="14">
        <v>10000</v>
      </c>
      <c r="C80" s="14">
        <v>10000</v>
      </c>
      <c r="D80" s="2">
        <v>5000</v>
      </c>
      <c r="E80" s="2"/>
      <c r="F80" s="14">
        <f>+C80-D80</f>
        <v>5000</v>
      </c>
      <c r="G80" s="15"/>
      <c r="H80" s="1" t="s">
        <v>104</v>
      </c>
      <c r="I80" s="15"/>
      <c r="J80" s="1"/>
      <c r="K80" s="3"/>
    </row>
    <row r="81" spans="1:11" ht="15.6" x14ac:dyDescent="0.6">
      <c r="A81" s="13" t="s">
        <v>105</v>
      </c>
      <c r="B81" s="14">
        <v>1500</v>
      </c>
      <c r="C81" s="14">
        <v>0</v>
      </c>
      <c r="D81" s="2"/>
      <c r="E81" s="2"/>
      <c r="F81" s="14">
        <f>+C81-D81</f>
        <v>0</v>
      </c>
      <c r="G81" s="15"/>
      <c r="H81" s="1" t="s">
        <v>106</v>
      </c>
      <c r="I81" s="15"/>
      <c r="J81" s="1"/>
      <c r="K81" s="3"/>
    </row>
    <row r="82" spans="1:11" ht="15.6" x14ac:dyDescent="0.6">
      <c r="A82" s="13" t="s">
        <v>107</v>
      </c>
      <c r="B82" s="14">
        <v>5000</v>
      </c>
      <c r="C82" s="14">
        <v>5000</v>
      </c>
      <c r="D82" s="2">
        <v>5000</v>
      </c>
      <c r="E82" s="2"/>
      <c r="F82" s="14">
        <f>+C82-D82</f>
        <v>0</v>
      </c>
      <c r="G82" s="15"/>
      <c r="H82" s="1" t="s">
        <v>108</v>
      </c>
      <c r="I82" s="15"/>
      <c r="J82" s="1"/>
      <c r="K82" s="3"/>
    </row>
    <row r="83" spans="1:11" ht="15.6" x14ac:dyDescent="0.6">
      <c r="A83" s="29" t="s">
        <v>109</v>
      </c>
      <c r="B83" s="14">
        <v>5000</v>
      </c>
      <c r="C83" s="14">
        <v>5000</v>
      </c>
      <c r="D83" s="2">
        <v>4623.75</v>
      </c>
      <c r="E83" s="2"/>
      <c r="F83" s="14">
        <f>+C83-D83</f>
        <v>376.25</v>
      </c>
      <c r="G83" s="15"/>
      <c r="H83" s="1" t="s">
        <v>110</v>
      </c>
      <c r="I83" s="15"/>
      <c r="J83" s="1"/>
      <c r="K83" s="3"/>
    </row>
    <row r="84" spans="1:11" ht="15.6" x14ac:dyDescent="0.6">
      <c r="A84" s="13" t="s">
        <v>111</v>
      </c>
      <c r="B84" s="14">
        <v>5000</v>
      </c>
      <c r="C84" s="14">
        <v>5000</v>
      </c>
      <c r="D84" s="14"/>
      <c r="E84" s="14"/>
      <c r="F84" s="14">
        <f>+C84-D84</f>
        <v>5000</v>
      </c>
      <c r="G84" s="15"/>
      <c r="H84" s="13"/>
      <c r="I84" s="15"/>
      <c r="J84" s="1"/>
      <c r="K84" s="3"/>
    </row>
    <row r="85" spans="1:11" ht="15.6" x14ac:dyDescent="0.6">
      <c r="A85" s="13" t="s">
        <v>112</v>
      </c>
      <c r="B85" s="14">
        <v>1400</v>
      </c>
      <c r="C85" s="14">
        <v>1400</v>
      </c>
      <c r="D85" s="14"/>
      <c r="E85" s="28">
        <v>1400</v>
      </c>
      <c r="F85" s="14">
        <f>+C85-E85</f>
        <v>0</v>
      </c>
      <c r="G85" s="15"/>
      <c r="H85" s="13"/>
      <c r="I85" s="15"/>
      <c r="J85" s="1"/>
      <c r="K85" s="3"/>
    </row>
    <row r="86" spans="1:11" ht="15.6" x14ac:dyDescent="0.6">
      <c r="A86" s="13" t="s">
        <v>113</v>
      </c>
      <c r="B86" s="14" t="s">
        <v>7</v>
      </c>
      <c r="C86" s="14"/>
      <c r="D86" s="14"/>
      <c r="E86" s="14"/>
      <c r="F86" s="14"/>
      <c r="G86" s="15"/>
      <c r="H86" s="13"/>
      <c r="I86" s="15"/>
      <c r="J86" s="1"/>
      <c r="K86" s="3"/>
    </row>
    <row r="87" spans="1:11" ht="15.6" x14ac:dyDescent="0.6">
      <c r="A87" s="13"/>
      <c r="B87" s="14">
        <f>SUM(B77:B86)</f>
        <v>91650</v>
      </c>
      <c r="C87" s="14">
        <f>SUM(C77:C85)</f>
        <v>86150</v>
      </c>
      <c r="D87" s="14">
        <f>SUM(D77:D78)</f>
        <v>47049.760000000002</v>
      </c>
      <c r="E87" s="14">
        <f>SUM(E77:E78)</f>
        <v>0</v>
      </c>
      <c r="F87" s="14">
        <f>SUM(F77:F85)</f>
        <v>12076.49</v>
      </c>
      <c r="G87" s="15"/>
      <c r="H87" s="13"/>
      <c r="I87" s="15"/>
      <c r="J87" s="1"/>
      <c r="K87" s="3"/>
    </row>
    <row r="88" spans="1:11" ht="15.6" x14ac:dyDescent="0.6">
      <c r="A88" s="13" t="s">
        <v>7</v>
      </c>
      <c r="B88" s="14"/>
      <c r="C88" s="14"/>
      <c r="D88" s="15"/>
      <c r="E88" s="13"/>
      <c r="F88" s="15"/>
      <c r="G88" s="15"/>
      <c r="H88" s="13"/>
      <c r="I88" s="15"/>
      <c r="J88" s="1"/>
      <c r="K88" s="3"/>
    </row>
    <row r="89" spans="1:11" ht="15.6" x14ac:dyDescent="0.6">
      <c r="A89" s="13"/>
      <c r="B89" s="14"/>
      <c r="C89" s="13"/>
      <c r="D89" s="13"/>
      <c r="E89" s="13"/>
      <c r="F89" s="13"/>
      <c r="G89" s="13"/>
      <c r="H89" s="13"/>
      <c r="I89" s="15"/>
      <c r="J89" s="13"/>
      <c r="K89" s="3"/>
    </row>
    <row r="90" spans="1:11" ht="15.6" x14ac:dyDescent="0.6">
      <c r="A90" s="13"/>
      <c r="B90" s="14"/>
      <c r="C90" s="14"/>
      <c r="D90" s="15"/>
      <c r="E90" s="15"/>
      <c r="F90" s="33"/>
      <c r="G90" s="15"/>
      <c r="H90" s="13"/>
      <c r="I90" s="15"/>
      <c r="J90" s="13"/>
      <c r="K90" s="3"/>
    </row>
    <row r="91" spans="1:11" ht="15.6" x14ac:dyDescent="0.6">
      <c r="A91" s="13"/>
      <c r="B91" s="14"/>
      <c r="C91" s="14"/>
      <c r="D91" s="15"/>
      <c r="E91" s="13"/>
      <c r="F91" s="15"/>
      <c r="G91" s="15"/>
      <c r="H91" s="13"/>
      <c r="I91" s="15"/>
      <c r="J91" s="13"/>
      <c r="K91" s="3"/>
    </row>
    <row r="92" spans="1:11" ht="15.6" x14ac:dyDescent="0.6">
      <c r="A92" s="13"/>
      <c r="B92" s="14"/>
      <c r="C92" s="14"/>
      <c r="D92" s="15"/>
      <c r="E92" s="13"/>
      <c r="F92" s="15"/>
      <c r="G92" s="15"/>
      <c r="H92" s="13"/>
      <c r="I92" s="15"/>
      <c r="J92" s="13"/>
      <c r="K92" s="3"/>
    </row>
    <row r="93" spans="1:11" ht="15.3" x14ac:dyDescent="0.55000000000000004">
      <c r="A93" s="13"/>
      <c r="B93" s="14"/>
      <c r="C93" s="13"/>
      <c r="D93" s="13"/>
      <c r="E93" s="13"/>
      <c r="F93" s="13"/>
      <c r="G93" s="13"/>
      <c r="H93" s="13"/>
      <c r="I93" s="13"/>
      <c r="J93" s="13"/>
      <c r="K93" s="13"/>
    </row>
    <row r="94" spans="1:11" ht="15.6" x14ac:dyDescent="0.6">
      <c r="A94" s="34"/>
      <c r="B94" s="35"/>
      <c r="C94" s="14"/>
      <c r="D94" s="15"/>
      <c r="E94" s="13"/>
      <c r="F94" s="15"/>
      <c r="G94" s="15"/>
      <c r="H94" s="13"/>
      <c r="I94" s="15"/>
      <c r="J94" s="1"/>
      <c r="K94" s="3"/>
    </row>
    <row r="95" spans="1:11" ht="15.6" x14ac:dyDescent="0.6">
      <c r="A95" s="34"/>
      <c r="B95" s="35"/>
      <c r="C95" s="14"/>
      <c r="D95" s="15"/>
      <c r="E95" s="13"/>
      <c r="F95" s="15"/>
      <c r="G95" s="15"/>
      <c r="H95" s="13"/>
      <c r="I95" s="15"/>
      <c r="J95" s="1"/>
      <c r="K95" s="3"/>
    </row>
    <row r="96" spans="1:11" ht="15.6" x14ac:dyDescent="0.6">
      <c r="A96" s="34"/>
      <c r="B96" s="35"/>
      <c r="C96" s="14"/>
      <c r="D96" s="15"/>
      <c r="E96" s="13"/>
      <c r="F96" s="15"/>
      <c r="G96" s="15"/>
      <c r="H96" s="13"/>
      <c r="I96" s="15"/>
      <c r="J96" s="1"/>
      <c r="K96" s="3"/>
    </row>
    <row r="97" spans="1:11" ht="15.6" x14ac:dyDescent="0.6">
      <c r="A97" s="34"/>
      <c r="B97" s="35"/>
      <c r="C97" s="14"/>
      <c r="D97" s="15"/>
      <c r="E97" s="14"/>
      <c r="F97" s="15"/>
      <c r="G97" s="15"/>
      <c r="H97" s="13"/>
      <c r="I97" s="15"/>
      <c r="J97" s="1"/>
      <c r="K97" s="3"/>
    </row>
    <row r="98" spans="1:11" ht="15.6" x14ac:dyDescent="0.6">
      <c r="A98" s="34"/>
      <c r="B98" s="35"/>
      <c r="C98" s="14"/>
      <c r="D98" s="15"/>
      <c r="E98" s="13"/>
      <c r="F98" s="15"/>
      <c r="G98" s="15"/>
      <c r="H98" s="13"/>
      <c r="I98" s="15"/>
      <c r="J98" s="1"/>
      <c r="K98" s="3"/>
    </row>
    <row r="99" spans="1:11" ht="15.6" x14ac:dyDescent="0.6">
      <c r="A99" s="34"/>
      <c r="B99" s="35"/>
      <c r="C99" s="14"/>
      <c r="D99" s="15"/>
      <c r="E99" s="13"/>
      <c r="F99" s="15"/>
      <c r="G99" s="15"/>
      <c r="H99" s="13"/>
      <c r="I99" s="15"/>
      <c r="J99" s="1"/>
      <c r="K99" s="3"/>
    </row>
    <row r="100" spans="1:11" ht="15.6" x14ac:dyDescent="0.6">
      <c r="A100" s="34"/>
      <c r="B100" s="35"/>
      <c r="C100" s="14"/>
      <c r="D100" s="15"/>
      <c r="E100" s="13"/>
      <c r="F100" s="15"/>
      <c r="G100" s="15"/>
      <c r="H100" s="13"/>
      <c r="I100" s="15"/>
      <c r="J100" s="1"/>
      <c r="K100" s="3"/>
    </row>
    <row r="101" spans="1:11" ht="15.6" x14ac:dyDescent="0.6">
      <c r="A101" s="34"/>
      <c r="B101" s="35"/>
      <c r="C101" s="14"/>
      <c r="D101" s="15"/>
      <c r="E101" s="13"/>
      <c r="F101" s="15"/>
      <c r="G101" s="15"/>
      <c r="H101" s="13"/>
      <c r="I101" s="15"/>
      <c r="J101" s="1"/>
      <c r="K101" s="3"/>
    </row>
    <row r="102" spans="1:11" ht="15.6" x14ac:dyDescent="0.6">
      <c r="A102" s="34"/>
      <c r="B102" s="35"/>
      <c r="C102" s="14"/>
      <c r="D102" s="15"/>
      <c r="E102" s="13"/>
      <c r="F102" s="15"/>
      <c r="G102" s="15"/>
      <c r="H102" s="13"/>
      <c r="I102" s="15"/>
      <c r="J102" s="1"/>
      <c r="K102" s="3"/>
    </row>
    <row r="103" spans="1:11" ht="15.6" x14ac:dyDescent="0.6">
      <c r="A103" s="34"/>
      <c r="B103" s="35"/>
      <c r="C103" s="14"/>
      <c r="D103" s="15"/>
      <c r="E103" s="13"/>
      <c r="F103" s="15"/>
      <c r="G103" s="15"/>
      <c r="H103" s="13"/>
      <c r="I103" s="15"/>
      <c r="J103" s="1"/>
      <c r="K103" s="3"/>
    </row>
    <row r="104" spans="1:11" ht="15.6" x14ac:dyDescent="0.6">
      <c r="A104" s="34"/>
      <c r="B104" s="35"/>
      <c r="C104" s="14"/>
      <c r="D104" s="15"/>
      <c r="E104" s="13"/>
      <c r="F104" s="15"/>
      <c r="G104" s="15"/>
      <c r="H104" s="13"/>
      <c r="I104" s="15"/>
      <c r="J104" s="1"/>
      <c r="K104" s="3"/>
    </row>
    <row r="105" spans="1:11" ht="15.6" x14ac:dyDescent="0.6">
      <c r="A105" s="34"/>
      <c r="B105" s="35"/>
      <c r="C105" s="14"/>
      <c r="D105" s="15"/>
      <c r="E105" s="13"/>
      <c r="F105" s="15"/>
      <c r="G105" s="15"/>
      <c r="H105" s="13"/>
      <c r="I105" s="15"/>
      <c r="J105" s="1"/>
      <c r="K105" s="3"/>
    </row>
    <row r="106" spans="1:11" ht="15.6" x14ac:dyDescent="0.6">
      <c r="A106" s="37"/>
      <c r="B106" s="35"/>
      <c r="C106" s="14"/>
      <c r="D106" s="15"/>
      <c r="E106" s="15"/>
      <c r="F106" s="32"/>
      <c r="G106" s="15"/>
      <c r="H106" s="13"/>
      <c r="I106" s="15"/>
      <c r="J106" s="1"/>
      <c r="K106" s="3"/>
    </row>
    <row r="107" spans="1:11" ht="15.6" x14ac:dyDescent="0.6">
      <c r="A107" s="13"/>
      <c r="B107" s="14"/>
      <c r="C107" s="15"/>
      <c r="D107" s="15"/>
      <c r="E107" s="15"/>
      <c r="F107" s="15"/>
      <c r="G107" s="15"/>
      <c r="H107" s="13"/>
      <c r="I107" s="15"/>
      <c r="J107" s="1"/>
      <c r="K107" s="3"/>
    </row>
    <row r="108" spans="1:11" ht="15.6" x14ac:dyDescent="0.6">
      <c r="A108" s="15"/>
      <c r="B108" s="14"/>
      <c r="C108" s="14"/>
      <c r="D108" s="15"/>
      <c r="E108" s="13"/>
      <c r="F108" s="15"/>
      <c r="G108" s="15"/>
      <c r="H108" s="13"/>
      <c r="I108" s="15"/>
      <c r="J108" s="1"/>
      <c r="K108" s="3"/>
    </row>
    <row r="109" spans="1:11" ht="15.6" x14ac:dyDescent="0.6">
      <c r="A109" s="13"/>
      <c r="B109" s="14"/>
      <c r="C109" s="13"/>
      <c r="D109" s="13"/>
      <c r="E109" s="13"/>
      <c r="F109" s="13"/>
      <c r="G109" s="13"/>
      <c r="H109" s="13"/>
      <c r="I109" s="15"/>
      <c r="J109" s="1"/>
      <c r="K109" s="3"/>
    </row>
    <row r="110" spans="1:11" ht="15.6" x14ac:dyDescent="0.6">
      <c r="A110" s="13"/>
      <c r="B110" s="14"/>
      <c r="C110" s="14"/>
      <c r="D110" s="13"/>
      <c r="E110" s="15"/>
      <c r="F110" s="32"/>
      <c r="G110" s="13"/>
      <c r="H110" s="13"/>
      <c r="I110" s="15"/>
      <c r="J110" s="1"/>
      <c r="K110" s="3"/>
    </row>
    <row r="111" spans="1:11" ht="15.6" x14ac:dyDescent="0.6">
      <c r="A111" s="13"/>
      <c r="B111" s="14"/>
      <c r="C111" s="14"/>
      <c r="D111" s="15"/>
      <c r="E111" s="13"/>
      <c r="F111" s="15"/>
      <c r="G111" s="15"/>
      <c r="H111" s="13"/>
      <c r="I111" s="15"/>
      <c r="J111" s="1"/>
      <c r="K111" s="3"/>
    </row>
    <row r="112" spans="1:11" ht="15.6" x14ac:dyDescent="0.6">
      <c r="A112" s="13"/>
      <c r="B112" s="14"/>
      <c r="C112" s="14"/>
      <c r="D112" s="15"/>
      <c r="E112" s="13"/>
      <c r="F112" s="15"/>
      <c r="G112" s="15"/>
      <c r="H112" s="13"/>
      <c r="I112" s="15"/>
      <c r="J112" s="1"/>
      <c r="K112" s="3"/>
    </row>
    <row r="113" spans="1:11" ht="15.6" x14ac:dyDescent="0.6">
      <c r="A113" s="13"/>
      <c r="B113" s="14"/>
      <c r="C113" s="14"/>
      <c r="D113" s="15"/>
      <c r="E113" s="13"/>
      <c r="F113" s="14"/>
      <c r="G113" s="15"/>
      <c r="H113" s="13"/>
      <c r="I113" s="15"/>
      <c r="J113" s="1"/>
      <c r="K113" s="3"/>
    </row>
    <row r="114" spans="1:11" ht="15.6" x14ac:dyDescent="0.6">
      <c r="A114" s="13"/>
      <c r="B114" s="14"/>
      <c r="C114" s="14"/>
      <c r="D114" s="15"/>
      <c r="E114" s="14"/>
      <c r="F114" s="15"/>
      <c r="G114" s="15"/>
      <c r="H114" s="13"/>
      <c r="I114" s="15"/>
      <c r="J114" s="1"/>
      <c r="K114" s="3"/>
    </row>
    <row r="115" spans="1:11" ht="15.6" x14ac:dyDescent="0.6">
      <c r="A115" s="13"/>
      <c r="B115" s="14"/>
      <c r="C115" s="14"/>
      <c r="D115" s="15"/>
      <c r="E115" s="13"/>
      <c r="F115" s="15"/>
      <c r="G115" s="15"/>
      <c r="H115" s="13"/>
      <c r="I115" s="15"/>
      <c r="J115" s="1"/>
      <c r="K115" s="3"/>
    </row>
    <row r="116" spans="1:11" ht="15.6" x14ac:dyDescent="0.6">
      <c r="A116" s="13"/>
      <c r="B116" s="14"/>
      <c r="C116" s="14"/>
      <c r="D116" s="15"/>
      <c r="E116" s="13"/>
      <c r="F116" s="15"/>
      <c r="G116" s="15"/>
      <c r="H116" s="13"/>
      <c r="I116" s="15"/>
      <c r="J116" s="1"/>
      <c r="K116" s="3"/>
    </row>
    <row r="117" spans="1:11" ht="15.6" x14ac:dyDescent="0.6">
      <c r="A117" s="13"/>
      <c r="B117" s="14"/>
      <c r="C117" s="13"/>
      <c r="D117" s="13"/>
      <c r="E117" s="13"/>
      <c r="F117" s="13"/>
      <c r="G117" s="13"/>
      <c r="H117" s="13"/>
      <c r="I117" s="15"/>
      <c r="J117" s="1"/>
      <c r="K117" s="3"/>
    </row>
    <row r="118" spans="1:11" ht="15.6" x14ac:dyDescent="0.6">
      <c r="A118" s="13"/>
      <c r="B118" s="14"/>
      <c r="C118" s="14"/>
      <c r="D118" s="13"/>
      <c r="E118" s="14"/>
      <c r="F118" s="38"/>
      <c r="G118" s="13"/>
      <c r="H118" s="13"/>
      <c r="I118" s="15"/>
      <c r="J118" s="1"/>
      <c r="K118" s="3"/>
    </row>
    <row r="119" spans="1:11" ht="15.6" x14ac:dyDescent="0.6">
      <c r="A119" s="13"/>
      <c r="B119" s="14"/>
      <c r="C119" s="14"/>
      <c r="D119" s="13"/>
      <c r="E119" s="13"/>
      <c r="F119" s="14"/>
      <c r="G119" s="13"/>
      <c r="H119" s="13"/>
      <c r="I119" s="15"/>
      <c r="J119" s="1"/>
      <c r="K119" s="3"/>
    </row>
    <row r="120" spans="1:11" ht="15.6" x14ac:dyDescent="0.6">
      <c r="A120" s="13"/>
      <c r="B120" s="14"/>
      <c r="C120" s="14"/>
      <c r="D120" s="14"/>
      <c r="E120" s="14"/>
      <c r="F120" s="14"/>
      <c r="G120" s="15"/>
      <c r="H120" s="13"/>
      <c r="I120" s="15"/>
      <c r="J120" s="1"/>
      <c r="K120" s="3"/>
    </row>
    <row r="121" spans="1:11" ht="15.6" x14ac:dyDescent="0.6">
      <c r="A121" s="13"/>
      <c r="B121" s="14"/>
      <c r="C121" s="14"/>
      <c r="D121" s="14"/>
      <c r="E121" s="14"/>
      <c r="F121" s="14"/>
      <c r="G121" s="15"/>
      <c r="H121" s="13"/>
      <c r="I121" s="15"/>
      <c r="J121" s="1"/>
      <c r="K121" s="3"/>
    </row>
    <row r="122" spans="1:11" ht="15.6" x14ac:dyDescent="0.6">
      <c r="A122" s="13"/>
      <c r="B122" s="14"/>
      <c r="C122" s="14"/>
      <c r="D122" s="14"/>
      <c r="E122" s="14"/>
      <c r="F122" s="14"/>
      <c r="G122" s="15"/>
      <c r="H122" s="13"/>
      <c r="I122" s="15"/>
      <c r="J122" s="1"/>
      <c r="K122" s="3"/>
    </row>
    <row r="123" spans="1:11" ht="15.6" x14ac:dyDescent="0.6">
      <c r="A123" s="13"/>
      <c r="B123" s="14"/>
      <c r="C123" s="14"/>
      <c r="D123" s="14"/>
      <c r="E123" s="14"/>
      <c r="F123" s="14"/>
      <c r="G123" s="15"/>
      <c r="H123" s="13"/>
      <c r="I123" s="15"/>
      <c r="J123" s="1"/>
      <c r="K123" s="3"/>
    </row>
    <row r="124" spans="1:11" ht="15.6" x14ac:dyDescent="0.6">
      <c r="A124" s="13"/>
      <c r="B124" s="14"/>
      <c r="C124" s="14"/>
      <c r="D124" s="14"/>
      <c r="E124" s="14"/>
      <c r="F124" s="14"/>
      <c r="G124" s="15"/>
      <c r="H124" s="13"/>
      <c r="I124" s="15"/>
      <c r="J124" s="1"/>
      <c r="K124" s="3"/>
    </row>
    <row r="125" spans="1:11" ht="15.6" x14ac:dyDescent="0.6">
      <c r="A125" s="13"/>
      <c r="B125" s="14"/>
      <c r="C125" s="14"/>
      <c r="D125" s="14"/>
      <c r="E125" s="14"/>
      <c r="F125" s="14"/>
      <c r="G125" s="15"/>
      <c r="H125" s="13"/>
      <c r="I125" s="15"/>
      <c r="J125" s="1"/>
      <c r="K125" s="3"/>
    </row>
    <row r="126" spans="1:11" ht="15.6" x14ac:dyDescent="0.6">
      <c r="A126" s="13"/>
      <c r="B126" s="14"/>
      <c r="C126" s="14"/>
      <c r="D126" s="14"/>
      <c r="E126" s="14"/>
      <c r="F126" s="14"/>
      <c r="G126" s="15"/>
      <c r="H126" s="13"/>
      <c r="I126" s="15"/>
      <c r="J126" s="1"/>
      <c r="K126" s="3"/>
    </row>
    <row r="127" spans="1:11" ht="15.6" x14ac:dyDescent="0.6">
      <c r="A127" s="13"/>
      <c r="B127" s="14"/>
      <c r="C127" s="14"/>
      <c r="D127" s="14"/>
      <c r="E127" s="14"/>
      <c r="F127" s="38"/>
      <c r="G127" s="15"/>
      <c r="H127" s="13"/>
      <c r="I127" s="15"/>
      <c r="J127" s="1"/>
      <c r="K127" s="3"/>
    </row>
    <row r="128" spans="1:11" ht="20.7" customHeight="1" x14ac:dyDescent="0.6">
      <c r="A128" s="13"/>
      <c r="B128" s="14"/>
      <c r="C128" s="14"/>
      <c r="D128" s="14"/>
      <c r="E128" s="14"/>
      <c r="F128" s="38"/>
      <c r="G128" s="15"/>
      <c r="H128" s="36"/>
      <c r="I128" s="15"/>
      <c r="J128" s="1"/>
      <c r="K128" s="3"/>
    </row>
    <row r="129" spans="1:11" ht="15.6" x14ac:dyDescent="0.6">
      <c r="A129" s="13"/>
      <c r="B129" s="14"/>
      <c r="C129" s="14"/>
      <c r="D129" s="14"/>
      <c r="E129" s="14"/>
      <c r="F129" s="14"/>
      <c r="G129" s="15"/>
      <c r="H129" s="13"/>
      <c r="I129" s="15"/>
      <c r="J129" s="1"/>
      <c r="K129" s="3"/>
    </row>
    <row r="130" spans="1:11" ht="15.6" x14ac:dyDescent="0.6">
      <c r="A130" s="13"/>
      <c r="B130" s="14"/>
      <c r="C130" s="14"/>
      <c r="D130" s="14"/>
      <c r="E130" s="14"/>
      <c r="F130" s="38"/>
      <c r="G130" s="15"/>
      <c r="H130" s="15"/>
      <c r="I130" s="15"/>
      <c r="J130" s="1"/>
      <c r="K130" s="3"/>
    </row>
    <row r="131" spans="1:11" ht="15.6" x14ac:dyDescent="0.6">
      <c r="A131" s="13"/>
      <c r="B131" s="14"/>
      <c r="C131" s="14"/>
      <c r="D131" s="34"/>
      <c r="E131" s="34"/>
      <c r="F131" s="34"/>
      <c r="G131" s="34"/>
      <c r="H131" s="34"/>
      <c r="I131" s="34"/>
      <c r="J131" s="3"/>
      <c r="K131" s="3"/>
    </row>
    <row r="132" spans="1:11" ht="15.6" x14ac:dyDescent="0.6">
      <c r="A132" s="13"/>
      <c r="B132" s="14"/>
      <c r="C132" s="14"/>
      <c r="D132" s="34"/>
      <c r="E132" s="34"/>
      <c r="F132" s="34"/>
      <c r="G132" s="34"/>
      <c r="H132" s="34"/>
      <c r="I132" s="34"/>
      <c r="J132" s="3"/>
      <c r="K132" s="3"/>
    </row>
    <row r="133" spans="1:11" ht="15.6" x14ac:dyDescent="0.6">
      <c r="A133" s="13"/>
      <c r="B133" s="14"/>
      <c r="C133" s="14"/>
      <c r="D133" s="14"/>
      <c r="E133" s="14"/>
      <c r="F133" s="14"/>
      <c r="G133" s="15"/>
      <c r="H133" s="13"/>
      <c r="I133" s="15"/>
      <c r="J133" s="1"/>
      <c r="K133" s="3"/>
    </row>
    <row r="134" spans="1:11" ht="15.6" x14ac:dyDescent="0.6">
      <c r="A134" s="34"/>
      <c r="B134" s="14"/>
      <c r="C134" s="14"/>
      <c r="D134" s="14"/>
      <c r="E134" s="14"/>
      <c r="F134" s="14"/>
      <c r="G134" s="15"/>
      <c r="H134" s="13"/>
      <c r="I134" s="15"/>
      <c r="J134" s="1"/>
      <c r="K134" s="3"/>
    </row>
    <row r="135" spans="1:11" x14ac:dyDescent="0.55000000000000004">
      <c r="A135" s="32"/>
      <c r="B135" s="32"/>
      <c r="C135" s="32"/>
      <c r="D135" s="32"/>
      <c r="E135" s="32"/>
      <c r="F135" s="32"/>
      <c r="G135" s="32"/>
      <c r="H135" s="32"/>
    </row>
    <row r="136" spans="1:11" x14ac:dyDescent="0.55000000000000004">
      <c r="A136" s="32"/>
      <c r="B136" s="32"/>
      <c r="C136" s="32"/>
      <c r="D136" s="32"/>
      <c r="E136" s="32"/>
      <c r="F136" s="32"/>
      <c r="G136" s="32"/>
      <c r="H136" s="32"/>
    </row>
  </sheetData>
  <pageMargins left="0.7" right="0.7" top="0.75" bottom="0.75" header="0.3" footer="0.3"/>
  <pageSetup scale="2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Joni Miller</dc:creator>
  <cp:lastModifiedBy>Joni Miller</cp:lastModifiedBy>
  <cp:lastPrinted>2021-11-28T16:42:10Z</cp:lastPrinted>
  <dcterms:created xsi:type="dcterms:W3CDTF">2021-11-27T17:08:02Z</dcterms:created>
  <dcterms:modified xsi:type="dcterms:W3CDTF">2021-11-28T16:42:13Z</dcterms:modified>
</cp:coreProperties>
</file>